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99" activeTab="0"/>
  </bookViews>
  <sheets>
    <sheet name="Расчеты" sheetId="1" r:id="rId1"/>
    <sheet name="Лист1" sheetId="2" r:id="rId2"/>
    <sheet name="Эффективность ОУ -общий" sheetId="3" r:id="rId3"/>
    <sheet name="1. Востребованность" sheetId="4" r:id="rId4"/>
    <sheet name="2.Ресурсное обеспечение" sheetId="5" r:id="rId5"/>
    <sheet name="3. Результативность" sheetId="6" r:id="rId6"/>
  </sheets>
  <definedNames>
    <definedName name="_xlnm._FilterDatabase" localSheetId="1" hidden="1">'Лист1'!$A$3:$G$37</definedName>
    <definedName name="_xlnm._FilterDatabase" localSheetId="2" hidden="1">'Эффективность ОУ -общий'!$A$3:$J$37</definedName>
  </definedNames>
  <calcPr fullCalcOnLoad="1" fullPrecision="0"/>
</workbook>
</file>

<file path=xl/sharedStrings.xml><?xml version="1.0" encoding="utf-8"?>
<sst xmlns="http://schemas.openxmlformats.org/spreadsheetml/2006/main" count="299" uniqueCount="90">
  <si>
    <t>ОУ</t>
  </si>
  <si>
    <t>№ п/п/</t>
  </si>
  <si>
    <t>Общий итог</t>
  </si>
  <si>
    <t>Результат</t>
  </si>
  <si>
    <t>Баллы</t>
  </si>
  <si>
    <t>Эффективность деятельности государственных образовательных учреждений начального и среднего профессионального образования Ярославской области за 2014 год</t>
  </si>
  <si>
    <t>Весовое значение</t>
  </si>
  <si>
    <t>Максимальный результат</t>
  </si>
  <si>
    <t>Количество показателей в разделе</t>
  </si>
  <si>
    <t>Среднее значение</t>
  </si>
  <si>
    <t xml:space="preserve">Среднее значение </t>
  </si>
  <si>
    <t xml:space="preserve">Ярославский электровозоремонтный техникум,ГПОУ  ЯО </t>
  </si>
  <si>
    <t xml:space="preserve">Рыбинский транспортно-технологический колледж, ГПОУ ЯО </t>
  </si>
  <si>
    <t xml:space="preserve">Ярославский политехнический колледж № 24, ГПОУ ЯО </t>
  </si>
  <si>
    <t xml:space="preserve">Борисоглебский политехнический колледж, ГПОУ  ЯО </t>
  </si>
  <si>
    <t>Великосельский аграрный колледж, ГПОУ  ЯО</t>
  </si>
  <si>
    <t xml:space="preserve">Даниловский политехнический колледж, ГПОУ  ЯО </t>
  </si>
  <si>
    <t xml:space="preserve">Пошехонский аграрно-политехнический колледж, ГПОУ ЯО </t>
  </si>
  <si>
    <t xml:space="preserve">Ростовский педагогический колледж, ГПОУ  ЯО </t>
  </si>
  <si>
    <t xml:space="preserve">Рыбинский профессионально-педагогический колледж, ГПОАУ  ЯО </t>
  </si>
  <si>
    <t xml:space="preserve">Рыбинский полиграфический колледж, ГПОУ  ЯО </t>
  </si>
  <si>
    <t xml:space="preserve">Рыбинский промышленно-экономический колледж, ГПОАУ  ЯО </t>
  </si>
  <si>
    <t xml:space="preserve">Угличский индустриально-педагогический колледж, ГПОУ  ЯО </t>
  </si>
  <si>
    <t xml:space="preserve">Ярославский автомеханический колледж, ГПОУ  ЯО </t>
  </si>
  <si>
    <t xml:space="preserve">Ярославский градостроительный колледж, ГПОУ  ЯО </t>
  </si>
  <si>
    <t xml:space="preserve">Ярославский торгово-экономический колледж, ГПОУ  ЯО </t>
  </si>
  <si>
    <t xml:space="preserve">Ярославский колледж индустрии питания, ГПОУ  ЯО </t>
  </si>
  <si>
    <t xml:space="preserve">Ярославский техникум радиоэлектроники и телекоммуникаций, ГПОУ  ЯО </t>
  </si>
  <si>
    <t>Угличский аграрно-политехнический колледж, ГПОАУ ЯО</t>
  </si>
  <si>
    <t xml:space="preserve">Ярославский колледж управления и профессиональных технологий, ГПОУ  ЯО </t>
  </si>
  <si>
    <t xml:space="preserve">Ярославский кадетский колледж, ГПОУ ЯО </t>
  </si>
  <si>
    <t>Гаврилов-Ямский политехнический колледж, ГПОУ ЯО</t>
  </si>
  <si>
    <t xml:space="preserve">Рыбинский колледж городской инфраструктуры, ГПОУ ЯО </t>
  </si>
  <si>
    <t xml:space="preserve">Заволжский политехнический колледж, ГПОАУ ЯО </t>
  </si>
  <si>
    <t>Ярославский  колледж сервиса и дизайна, ГПОАУ ЯО</t>
  </si>
  <si>
    <t xml:space="preserve">Мышкинский политехнический колледж, ГПОУ ЯО </t>
  </si>
  <si>
    <t xml:space="preserve">Тутаевский политехнический техникум, ГПОУ ЯО </t>
  </si>
  <si>
    <t xml:space="preserve">Любимский аграрно-политехнический колледж, ГПОАУ ЯО </t>
  </si>
  <si>
    <t xml:space="preserve">Рыбинский лесотехнический колледж, ГПОУ  ЯО </t>
  </si>
  <si>
    <t xml:space="preserve">Ярославский педагогический колледж, ГПОАУ  ЯО </t>
  </si>
  <si>
    <t xml:space="preserve">Ярославский колледж гостиничного и строительного сервиса, ГПОАУ  ЯО </t>
  </si>
  <si>
    <t xml:space="preserve">Ростовский колледж отраслевых технологий, ГПОАУ  ЯО </t>
  </si>
  <si>
    <t xml:space="preserve">Переславский колледж им. А.Невского, ГПОУ  ЯО </t>
  </si>
  <si>
    <t xml:space="preserve">Ярославский промышленно-экономический колледж им. Пастухова, ГПОАУ ЯО </t>
  </si>
  <si>
    <t>Эффективность деятельности государственных профессиональных образовательных организаций  Ярославской области за 2020 год</t>
  </si>
  <si>
    <t>Объемы дуальной подготовки</t>
  </si>
  <si>
    <t>Нормативное обеспечение дуальной подготовки</t>
  </si>
  <si>
    <t>Кадровое обеспечение дуальной подготовки</t>
  </si>
  <si>
    <t>Материально-техническое обеспечение дуальной подготовки</t>
  </si>
  <si>
    <t>Участие бизнеса в реализации  программ  дуального обучения</t>
  </si>
  <si>
    <t xml:space="preserve">Результативность дуальной подготовки </t>
  </si>
  <si>
    <t>Тиражирование  результатов дуальной подготовки</t>
  </si>
  <si>
    <t>Степень соответствия установленным требованиям</t>
  </si>
  <si>
    <t>Итоговое значение</t>
  </si>
  <si>
    <t>Направления дуальной подготовки</t>
  </si>
  <si>
    <t>нет</t>
  </si>
  <si>
    <t>Критерий 1. Востребованность образовательных программ основного общего образования в ПОО для различных категорий населения</t>
  </si>
  <si>
    <t>Востребованность образовательных программ основного общего образования в ПОО для различных категорий населения</t>
  </si>
  <si>
    <t>Ресурсное обеспечение образовательных программ основного общего образования в ПОО</t>
  </si>
  <si>
    <t>Результативность реализации образовательных программ основного общего образования в ПОО</t>
  </si>
  <si>
    <t>Общий контингент обучающихся по образовательной программе основного общего образования</t>
  </si>
  <si>
    <t xml:space="preserve">Выполнение контрольных цифр приема </t>
  </si>
  <si>
    <t>Доля обучающихся с ограниченными возможностями здоровья и инвалидов в общей численности обучающихся по образовательной программе основного общего образования</t>
  </si>
  <si>
    <t>Доля обучающихся с ограниченными возможностями здоровья и инвалидов, получивших аттестат, от общего количества обучающихся с ограниченными возможностями здоровья и инвалидов по программе основного общего образования</t>
  </si>
  <si>
    <t>Доля сирот и детей, оставшихся без попечения родителей, обучающихся по образовательной программе основного общего образования в общем количестве обучающихся по программе основного общего образования</t>
  </si>
  <si>
    <t>Доля сирот и детей, оставшихся без попечения родителей, получивших аттестат, от общего количества сирот и детей, оставшихся без попечения родителей, обучающихся по программе основного общего образования</t>
  </si>
  <si>
    <t>Критерий 2 Ресурсное обеспечение образовательных программ основного общего образования в ПОО</t>
  </si>
  <si>
    <t xml:space="preserve"> Доля учебных предметов, предусмотренных  программой основного общего образования, обеспеченных учебными кабинетами</t>
  </si>
  <si>
    <t xml:space="preserve">Степень оснащенности учебных кабинетов учебно-методическими и учебно-материальными средствами  обучения для реализации программ основного общего образования </t>
  </si>
  <si>
    <t>Обеспеченность обучающихся учебниками (из расчета 1 учебник на 1 обучающегося по каждой дисциплине)</t>
  </si>
  <si>
    <t>Материально-техническое обеспечение внеурочной деятельности в соответствии с программой основного общего образования</t>
  </si>
  <si>
    <t>Доля педагогических работников, реализующих образовательную программу основного общего образования, имеющих профильное образование от общего количества педагогических работников. занятых в реализации программы основного общего образования</t>
  </si>
  <si>
    <t>Доля педагогических работников, аттестованных на первую и высшую квалификационные категории в общей численности штатных педагогических работников, реализующих образовательную программу основного общего образования</t>
  </si>
  <si>
    <t xml:space="preserve">Доля педагогических работников, прошедших обучение на программам повышения квалификации по соответствующей тематике в общей численности штатных педагогических работников, реализующих образовательную программу основного общего </t>
  </si>
  <si>
    <t>Критерий 3 Результативность реализации образовательных программ основного общего образования в ПОО</t>
  </si>
  <si>
    <t>Доля обучающихся, успешно сдавших ГИА в форме ОГЭ в основной период (май-июнь) в общем количестве обучающихся, допущенных к ГИА</t>
  </si>
  <si>
    <t>Доля обучающихся, успешно сдавших ГИА в форме ОГЭ в дополнительный период (сентябрь) в общем количестве обучающихся, допущенных к ГИА в дополнительный период</t>
  </si>
  <si>
    <t>Доля обучающихся, сдававших ГИА в форме ГВЭ в общем количестве обучающихся, допущенных к ГИА</t>
  </si>
  <si>
    <t xml:space="preserve">Доля обучающихся, освоивших образовательную программу основного общего образования и получившие аттестат, в общей численности выпускников по образовательной программе основного общего образования на начало отчетного периода </t>
  </si>
  <si>
    <t xml:space="preserve">Доля обучающихся, освоивших образовательную программу основного общего образования на «4» и «5», в общей численности выпускников по образовательной программе основного общего образования, получивших аттестат </t>
  </si>
  <si>
    <t xml:space="preserve">Доля обучающихся, оставленных на повторное обучение в ПОО в общем количестве обучающихся по программе ООО </t>
  </si>
  <si>
    <t xml:space="preserve">Отсев обучающихся по образовательной программе основного общего образования </t>
  </si>
  <si>
    <t xml:space="preserve">Доля обучающихся и их родителей (законных представителей), удовлетворенных качеством образовательных услуг </t>
  </si>
  <si>
    <t>Уровень востребованности</t>
  </si>
  <si>
    <t>Уровень обеспеченности</t>
  </si>
  <si>
    <t>Уровень результативности</t>
  </si>
  <si>
    <t>Уровень целесообразности реализации</t>
  </si>
  <si>
    <t>Оценка</t>
  </si>
  <si>
    <t>Средний балл</t>
  </si>
  <si>
    <t>целесообразна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</si>
</sst>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&quot;р.&quot;"/>
    <numFmt numFmtId="194" formatCode="#,##0.0"/>
    <numFmt numFmtId="195" formatCode="0.0%"/>
    <numFmt numFmtId="196" formatCode="0.000%"/>
    <numFmt numFmtId="197" formatCode="0.0000"/>
    <numFmt numFmtId="198" formatCode="#,##0\ &quot;₽&quot;"/>
  </numFmts>
  <fonts count="46">
    <font>
      <sz val="10"/>
      <name val="Arial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 vertical="justify"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vertical="justify" wrapText="1"/>
    </xf>
    <xf numFmtId="192" fontId="3" fillId="0" borderId="10" xfId="0" applyNumberFormat="1" applyFont="1" applyBorder="1" applyAlignment="1">
      <alignment horizontal="center" vertical="justify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justify" wrapText="1"/>
    </xf>
    <xf numFmtId="0" fontId="3" fillId="0" borderId="11" xfId="0" applyFont="1" applyBorder="1" applyAlignment="1">
      <alignment horizontal="center" vertical="justify" wrapText="1"/>
    </xf>
    <xf numFmtId="0" fontId="5" fillId="0" borderId="12" xfId="0" applyFont="1" applyBorder="1" applyAlignment="1">
      <alignment/>
    </xf>
    <xf numFmtId="0" fontId="2" fillId="0" borderId="12" xfId="0" applyFont="1" applyFill="1" applyBorder="1" applyAlignment="1">
      <alignment vertical="justify" wrapText="1"/>
    </xf>
    <xf numFmtId="0" fontId="5" fillId="0" borderId="10" xfId="0" applyFont="1" applyBorder="1" applyAlignment="1">
      <alignment/>
    </xf>
    <xf numFmtId="9" fontId="0" fillId="0" borderId="0" xfId="57" applyFont="1" applyAlignment="1">
      <alignment/>
    </xf>
    <xf numFmtId="0" fontId="8" fillId="0" borderId="11" xfId="0" applyFont="1" applyBorder="1" applyAlignment="1">
      <alignment vertical="justify" wrapText="1"/>
    </xf>
    <xf numFmtId="0" fontId="1" fillId="0" borderId="11" xfId="0" applyFont="1" applyBorder="1" applyAlignment="1">
      <alignment vertical="justify" wrapText="1"/>
    </xf>
    <xf numFmtId="0" fontId="1" fillId="0" borderId="10" xfId="0" applyFont="1" applyBorder="1" applyAlignment="1">
      <alignment vertical="justify" wrapText="1"/>
    </xf>
    <xf numFmtId="0" fontId="3" fillId="0" borderId="0" xfId="0" applyFont="1" applyBorder="1" applyAlignment="1">
      <alignment vertical="justify" wrapText="1"/>
    </xf>
    <xf numFmtId="0" fontId="5" fillId="0" borderId="10" xfId="0" applyFont="1" applyBorder="1" applyAlignment="1" applyProtection="1">
      <alignment/>
      <protection hidden="1"/>
    </xf>
    <xf numFmtId="0" fontId="0" fillId="0" borderId="0" xfId="0" applyAlignment="1">
      <alignment vertical="justify" wrapText="1"/>
    </xf>
    <xf numFmtId="192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 vertical="justify" wrapText="1"/>
    </xf>
    <xf numFmtId="0" fontId="5" fillId="0" borderId="13" xfId="0" applyFont="1" applyBorder="1" applyAlignment="1">
      <alignment horizontal="center" vertical="justify" wrapText="1"/>
    </xf>
    <xf numFmtId="19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9" fontId="5" fillId="0" borderId="10" xfId="57" applyFont="1" applyBorder="1" applyAlignment="1">
      <alignment/>
    </xf>
    <xf numFmtId="192" fontId="5" fillId="0" borderId="0" xfId="0" applyNumberFormat="1" applyFont="1" applyAlignment="1">
      <alignment/>
    </xf>
    <xf numFmtId="9" fontId="5" fillId="0" borderId="0" xfId="57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vertical="top" wrapText="1"/>
    </xf>
    <xf numFmtId="192" fontId="3" fillId="0" borderId="0" xfId="0" applyNumberFormat="1" applyFont="1" applyAlignment="1">
      <alignment vertical="justify" wrapText="1"/>
    </xf>
    <xf numFmtId="195" fontId="5" fillId="0" borderId="0" xfId="57" applyNumberFormat="1" applyFont="1" applyAlignment="1">
      <alignment/>
    </xf>
    <xf numFmtId="195" fontId="0" fillId="0" borderId="0" xfId="0" applyNumberFormat="1" applyAlignment="1">
      <alignment/>
    </xf>
    <xf numFmtId="0" fontId="5" fillId="0" borderId="14" xfId="0" applyFont="1" applyBorder="1" applyAlignment="1">
      <alignment horizontal="center"/>
    </xf>
    <xf numFmtId="9" fontId="0" fillId="0" borderId="0" xfId="0" applyNumberFormat="1" applyAlignment="1">
      <alignment/>
    </xf>
    <xf numFmtId="0" fontId="3" fillId="0" borderId="10" xfId="0" applyFont="1" applyFill="1" applyBorder="1" applyAlignment="1">
      <alignment vertical="justify" wrapText="1"/>
    </xf>
    <xf numFmtId="0" fontId="5" fillId="0" borderId="11" xfId="0" applyFont="1" applyFill="1" applyBorder="1" applyAlignment="1">
      <alignment horizontal="center"/>
    </xf>
    <xf numFmtId="195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vertical="justify" wrapText="1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justify" wrapText="1"/>
    </xf>
    <xf numFmtId="0" fontId="5" fillId="0" borderId="11" xfId="0" applyNumberFormat="1" applyFont="1" applyFill="1" applyBorder="1" applyAlignment="1">
      <alignment horizontal="center"/>
    </xf>
    <xf numFmtId="195" fontId="5" fillId="0" borderId="15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vertical="justify" wrapText="1"/>
    </xf>
    <xf numFmtId="0" fontId="3" fillId="0" borderId="16" xfId="0" applyFont="1" applyBorder="1" applyAlignment="1">
      <alignment vertical="justify" wrapText="1"/>
    </xf>
    <xf numFmtId="192" fontId="3" fillId="0" borderId="16" xfId="0" applyNumberFormat="1" applyFont="1" applyBorder="1" applyAlignment="1">
      <alignment horizontal="center" vertical="justify" wrapText="1"/>
    </xf>
    <xf numFmtId="9" fontId="3" fillId="0" borderId="10" xfId="57" applyFont="1" applyBorder="1" applyAlignment="1">
      <alignment horizontal="center" vertical="justify" wrapText="1"/>
    </xf>
    <xf numFmtId="0" fontId="0" fillId="0" borderId="10" xfId="0" applyBorder="1" applyAlignment="1">
      <alignment horizontal="center" vertical="center"/>
    </xf>
    <xf numFmtId="192" fontId="3" fillId="0" borderId="11" xfId="0" applyNumberFormat="1" applyFont="1" applyFill="1" applyBorder="1" applyAlignment="1">
      <alignment vertical="justify" wrapText="1"/>
    </xf>
    <xf numFmtId="192" fontId="3" fillId="0" borderId="10" xfId="0" applyNumberFormat="1" applyFont="1" applyFill="1" applyBorder="1" applyAlignment="1">
      <alignment vertical="justify" wrapText="1"/>
    </xf>
    <xf numFmtId="0" fontId="0" fillId="0" borderId="10" xfId="0" applyFont="1" applyBorder="1" applyAlignment="1">
      <alignment/>
    </xf>
    <xf numFmtId="0" fontId="45" fillId="0" borderId="17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195" fontId="5" fillId="0" borderId="11" xfId="0" applyNumberFormat="1" applyFont="1" applyFill="1" applyBorder="1" applyAlignment="1">
      <alignment horizontal="center"/>
    </xf>
    <xf numFmtId="195" fontId="3" fillId="0" borderId="10" xfId="0" applyNumberFormat="1" applyFont="1" applyFill="1" applyBorder="1" applyAlignment="1">
      <alignment/>
    </xf>
    <xf numFmtId="0" fontId="9" fillId="0" borderId="0" xfId="0" applyFont="1" applyAlignment="1">
      <alignment/>
    </xf>
    <xf numFmtId="195" fontId="5" fillId="0" borderId="10" xfId="0" applyNumberFormat="1" applyFont="1" applyFill="1" applyBorder="1" applyAlignment="1">
      <alignment horizontal="center" vertical="top" wrapText="1"/>
    </xf>
    <xf numFmtId="195" fontId="5" fillId="0" borderId="10" xfId="0" applyNumberFormat="1" applyFont="1" applyFill="1" applyBorder="1" applyAlignment="1">
      <alignment horizontal="center" wrapText="1"/>
    </xf>
    <xf numFmtId="0" fontId="5" fillId="0" borderId="15" xfId="0" applyNumberFormat="1" applyFont="1" applyFill="1" applyBorder="1" applyAlignment="1">
      <alignment horizontal="center"/>
    </xf>
    <xf numFmtId="0" fontId="3" fillId="0" borderId="0" xfId="0" applyFont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9" fontId="3" fillId="0" borderId="10" xfId="57" applyFont="1" applyBorder="1" applyAlignment="1">
      <alignment vertical="justify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Fill="1" applyBorder="1" applyAlignment="1">
      <alignment vertical="justify" wrapText="1"/>
    </xf>
    <xf numFmtId="0" fontId="2" fillId="0" borderId="11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3" fillId="0" borderId="11" xfId="0" applyFont="1" applyBorder="1" applyAlignment="1">
      <alignment vertical="justify"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14" xfId="0" applyBorder="1" applyAlignment="1">
      <alignment vertical="justify" wrapText="1"/>
    </xf>
    <xf numFmtId="0" fontId="0" fillId="0" borderId="13" xfId="0" applyBorder="1" applyAlignment="1">
      <alignment vertical="justify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5.7109375" style="0" customWidth="1"/>
    <col min="2" max="2" width="15.00390625" style="0" customWidth="1"/>
  </cols>
  <sheetData>
    <row r="1" spans="1:7" ht="15.75">
      <c r="A1" s="3"/>
      <c r="B1" s="78" t="s">
        <v>5</v>
      </c>
      <c r="C1" s="83"/>
      <c r="D1" s="83"/>
      <c r="E1" s="83"/>
      <c r="F1" s="83"/>
      <c r="G1" s="84"/>
    </row>
    <row r="2" spans="1:7" ht="15.75">
      <c r="A2" s="3"/>
      <c r="B2" s="3"/>
      <c r="C2" s="3"/>
      <c r="D2" s="3"/>
      <c r="E2" s="3"/>
      <c r="F2" s="3"/>
      <c r="G2" s="3"/>
    </row>
    <row r="3" spans="1:7" ht="16.5" thickBot="1">
      <c r="A3" s="3"/>
      <c r="B3" s="3"/>
      <c r="C3" s="11">
        <v>1</v>
      </c>
      <c r="D3" s="11">
        <v>2</v>
      </c>
      <c r="E3" s="11">
        <v>3</v>
      </c>
      <c r="F3" s="3"/>
      <c r="G3" s="3"/>
    </row>
    <row r="4" spans="1:7" ht="112.5" customHeight="1" thickBot="1">
      <c r="A4" s="3" t="s">
        <v>1</v>
      </c>
      <c r="B4" s="3" t="s">
        <v>0</v>
      </c>
      <c r="C4" s="64" t="s">
        <v>57</v>
      </c>
      <c r="D4" s="16" t="s">
        <v>58</v>
      </c>
      <c r="E4" s="16" t="s">
        <v>59</v>
      </c>
      <c r="F4" s="17" t="s">
        <v>2</v>
      </c>
      <c r="G4" s="18" t="s">
        <v>52</v>
      </c>
    </row>
    <row r="5" spans="1:7" ht="31.5">
      <c r="A5" s="55">
        <v>1</v>
      </c>
      <c r="B5" s="21" t="s">
        <v>7</v>
      </c>
      <c r="C5" s="56">
        <f>'1. Востребованность'!O38</f>
        <v>30</v>
      </c>
      <c r="D5" s="56">
        <f>'2.Ресурсное обеспечение'!Q38</f>
        <v>35</v>
      </c>
      <c r="E5" s="56">
        <f>'3. Результативность'!S38</f>
        <v>40</v>
      </c>
      <c r="F5" s="56">
        <f>SUM(C5:E5)</f>
        <v>105</v>
      </c>
      <c r="G5" s="3" t="s">
        <v>89</v>
      </c>
    </row>
    <row r="6" spans="1:7" ht="31.5">
      <c r="A6" s="3"/>
      <c r="B6" s="3" t="s">
        <v>6</v>
      </c>
      <c r="C6" s="57">
        <f>C5/100</f>
        <v>0.3</v>
      </c>
      <c r="D6" s="57">
        <f>D5/100</f>
        <v>0.35</v>
      </c>
      <c r="E6" s="57">
        <f>E5/100</f>
        <v>0.4</v>
      </c>
      <c r="F6" s="57">
        <f>SUM(C6:E6)</f>
        <v>1.05</v>
      </c>
      <c r="G6" s="19"/>
    </row>
    <row r="7" spans="1:6" ht="47.25">
      <c r="A7" s="32"/>
      <c r="B7" s="40" t="s">
        <v>8</v>
      </c>
      <c r="C7" s="58">
        <f>'1. Востребованность'!M2</f>
        <v>6</v>
      </c>
      <c r="D7" s="58">
        <f>'2.Ресурсное обеспечение'!O2</f>
        <v>7</v>
      </c>
      <c r="E7" s="58">
        <f>'3. Результативность'!Q2</f>
        <v>8</v>
      </c>
      <c r="F7" s="4">
        <f>SUM(C7:E7)</f>
        <v>21</v>
      </c>
    </row>
    <row r="9" spans="6:7" ht="12.75">
      <c r="F9" s="28"/>
      <c r="G9" s="39"/>
    </row>
    <row r="10" spans="6:7" ht="12.75">
      <c r="F10" s="28"/>
      <c r="G10" s="39"/>
    </row>
    <row r="11" ht="12.75">
      <c r="F11" s="15"/>
    </row>
    <row r="12" ht="12.75">
      <c r="F12" s="15"/>
    </row>
  </sheetData>
  <sheetProtection/>
  <mergeCells count="1">
    <mergeCell ref="B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37">
      <selection activeCell="C48" sqref="C48:C55"/>
    </sheetView>
  </sheetViews>
  <sheetFormatPr defaultColWidth="9.140625" defaultRowHeight="12.75"/>
  <cols>
    <col min="1" max="1" width="7.140625" style="0" customWidth="1"/>
    <col min="2" max="2" width="43.140625" style="0" customWidth="1"/>
  </cols>
  <sheetData>
    <row r="1" ht="12.75">
      <c r="A1" t="s">
        <v>54</v>
      </c>
    </row>
    <row r="3" spans="1:7" ht="31.5">
      <c r="A3" s="3" t="s">
        <v>1</v>
      </c>
      <c r="B3" s="3" t="s">
        <v>0</v>
      </c>
      <c r="C3">
        <v>1</v>
      </c>
      <c r="D3">
        <v>2</v>
      </c>
      <c r="E3">
        <v>3</v>
      </c>
      <c r="F3">
        <v>4</v>
      </c>
      <c r="G3">
        <v>5</v>
      </c>
    </row>
    <row r="4" spans="1:7" ht="15.75">
      <c r="A4" s="3"/>
      <c r="B4" s="10"/>
      <c r="C4" s="32"/>
      <c r="D4" s="32"/>
      <c r="E4" s="32"/>
      <c r="F4" s="32"/>
      <c r="G4" s="32"/>
    </row>
    <row r="5" spans="1:7" ht="31.5">
      <c r="A5" s="3">
        <v>1</v>
      </c>
      <c r="B5" s="48" t="s">
        <v>14</v>
      </c>
      <c r="C5" s="61" t="s">
        <v>55</v>
      </c>
      <c r="D5" s="32"/>
      <c r="E5" s="32"/>
      <c r="F5" s="32"/>
      <c r="G5" s="32"/>
    </row>
    <row r="6" spans="1:7" ht="31.5">
      <c r="A6" s="3">
        <v>2</v>
      </c>
      <c r="B6" s="48" t="s">
        <v>15</v>
      </c>
      <c r="C6" s="61" t="s">
        <v>55</v>
      </c>
      <c r="D6" s="32"/>
      <c r="E6" s="32"/>
      <c r="F6" s="32"/>
      <c r="G6" s="32"/>
    </row>
    <row r="7" spans="1:7" ht="31.5">
      <c r="A7" s="3">
        <v>3</v>
      </c>
      <c r="B7" s="48" t="s">
        <v>31</v>
      </c>
      <c r="C7" s="61" t="s">
        <v>55</v>
      </c>
      <c r="D7" s="32"/>
      <c r="E7" s="32"/>
      <c r="F7" s="32"/>
      <c r="G7" s="32"/>
    </row>
    <row r="8" spans="1:7" ht="31.5">
      <c r="A8" s="3">
        <v>4</v>
      </c>
      <c r="B8" s="48" t="s">
        <v>16</v>
      </c>
      <c r="C8" s="32">
        <v>23</v>
      </c>
      <c r="D8" s="32">
        <v>38</v>
      </c>
      <c r="E8" s="32"/>
      <c r="F8" s="32"/>
      <c r="G8" s="32"/>
    </row>
    <row r="9" spans="1:7" ht="31.5">
      <c r="A9" s="3">
        <v>5</v>
      </c>
      <c r="B9" s="48" t="s">
        <v>33</v>
      </c>
      <c r="C9" s="61" t="s">
        <v>55</v>
      </c>
      <c r="D9" s="32"/>
      <c r="E9" s="32"/>
      <c r="F9" s="32"/>
      <c r="G9" s="32"/>
    </row>
    <row r="10" spans="1:7" ht="31.5">
      <c r="A10" s="3">
        <v>6</v>
      </c>
      <c r="B10" s="48" t="s">
        <v>37</v>
      </c>
      <c r="C10" s="32">
        <v>35</v>
      </c>
      <c r="D10" s="32"/>
      <c r="E10" s="32"/>
      <c r="F10" s="32"/>
      <c r="G10" s="32"/>
    </row>
    <row r="11" spans="1:7" ht="31.5">
      <c r="A11" s="3">
        <v>7</v>
      </c>
      <c r="B11" s="48" t="s">
        <v>35</v>
      </c>
      <c r="C11" s="61" t="s">
        <v>55</v>
      </c>
      <c r="D11" s="32"/>
      <c r="E11" s="32"/>
      <c r="F11" s="32"/>
      <c r="G11" s="32"/>
    </row>
    <row r="12" spans="1:7" ht="31.5">
      <c r="A12" s="3">
        <v>8</v>
      </c>
      <c r="B12" s="48" t="s">
        <v>42</v>
      </c>
      <c r="C12" s="32">
        <v>15</v>
      </c>
      <c r="D12" s="32">
        <v>19</v>
      </c>
      <c r="E12" s="32">
        <v>29</v>
      </c>
      <c r="F12" s="32">
        <v>43</v>
      </c>
      <c r="G12" s="32"/>
    </row>
    <row r="13" spans="1:7" ht="31.5">
      <c r="A13" s="3">
        <v>9</v>
      </c>
      <c r="B13" s="50" t="s">
        <v>17</v>
      </c>
      <c r="C13" s="61" t="s">
        <v>55</v>
      </c>
      <c r="D13" s="32"/>
      <c r="E13" s="32"/>
      <c r="F13" s="32"/>
      <c r="G13" s="32"/>
    </row>
    <row r="14" spans="1:7" ht="31.5">
      <c r="A14" s="3">
        <v>10</v>
      </c>
      <c r="B14" s="48" t="s">
        <v>41</v>
      </c>
      <c r="C14" s="32">
        <v>8</v>
      </c>
      <c r="D14" s="32">
        <v>23</v>
      </c>
      <c r="E14" s="32">
        <v>29</v>
      </c>
      <c r="F14" s="32">
        <v>35</v>
      </c>
      <c r="G14" s="32">
        <v>43</v>
      </c>
    </row>
    <row r="15" spans="1:7" ht="31.5">
      <c r="A15" s="3">
        <v>11</v>
      </c>
      <c r="B15" s="48" t="s">
        <v>18</v>
      </c>
      <c r="C15" s="61" t="s">
        <v>55</v>
      </c>
      <c r="D15" s="32"/>
      <c r="E15" s="32"/>
      <c r="F15" s="32"/>
      <c r="G15" s="32"/>
    </row>
    <row r="16" spans="1:7" ht="31.5">
      <c r="A16" s="3">
        <v>12</v>
      </c>
      <c r="B16" s="48" t="s">
        <v>32</v>
      </c>
      <c r="C16" s="61" t="s">
        <v>55</v>
      </c>
      <c r="D16" s="32"/>
      <c r="E16" s="32"/>
      <c r="F16" s="32"/>
      <c r="G16" s="32"/>
    </row>
    <row r="17" spans="1:7" ht="31.5">
      <c r="A17" s="3">
        <v>13</v>
      </c>
      <c r="B17" s="48" t="s">
        <v>38</v>
      </c>
      <c r="C17" s="32">
        <v>21</v>
      </c>
      <c r="D17" s="32">
        <v>35</v>
      </c>
      <c r="E17" s="32"/>
      <c r="F17" s="32"/>
      <c r="G17" s="32"/>
    </row>
    <row r="18" spans="1:7" ht="31.5">
      <c r="A18" s="3">
        <v>14</v>
      </c>
      <c r="B18" s="48" t="s">
        <v>20</v>
      </c>
      <c r="C18" s="61" t="s">
        <v>55</v>
      </c>
      <c r="D18" s="32"/>
      <c r="E18" s="32"/>
      <c r="F18" s="32"/>
      <c r="G18" s="32"/>
    </row>
    <row r="19" spans="1:7" ht="31.5">
      <c r="A19" s="3">
        <v>15</v>
      </c>
      <c r="B19" s="50" t="s">
        <v>21</v>
      </c>
      <c r="C19" s="32">
        <v>13</v>
      </c>
      <c r="D19" s="32">
        <v>15</v>
      </c>
      <c r="E19" s="32"/>
      <c r="F19" s="32"/>
      <c r="G19" s="32"/>
    </row>
    <row r="20" spans="1:7" ht="31.5">
      <c r="A20" s="3">
        <v>16</v>
      </c>
      <c r="B20" s="48" t="s">
        <v>19</v>
      </c>
      <c r="C20" s="32">
        <v>26</v>
      </c>
      <c r="D20" s="32"/>
      <c r="E20" s="32"/>
      <c r="F20" s="32"/>
      <c r="G20" s="32"/>
    </row>
    <row r="21" spans="1:7" ht="31.5">
      <c r="A21" s="3">
        <v>17</v>
      </c>
      <c r="B21" s="48" t="s">
        <v>12</v>
      </c>
      <c r="C21" s="61" t="s">
        <v>55</v>
      </c>
      <c r="D21" s="32"/>
      <c r="E21" s="32"/>
      <c r="F21" s="32"/>
      <c r="G21" s="32"/>
    </row>
    <row r="22" spans="1:7" ht="31.5">
      <c r="A22" s="3">
        <v>18</v>
      </c>
      <c r="B22" s="48" t="s">
        <v>36</v>
      </c>
      <c r="C22" s="32">
        <v>29</v>
      </c>
      <c r="D22" s="32"/>
      <c r="E22" s="32"/>
      <c r="F22" s="32"/>
      <c r="G22" s="32"/>
    </row>
    <row r="23" spans="1:7" ht="31.5">
      <c r="A23" s="3">
        <v>19</v>
      </c>
      <c r="B23" s="48" t="s">
        <v>28</v>
      </c>
      <c r="C23" s="61" t="s">
        <v>55</v>
      </c>
      <c r="D23" s="32"/>
      <c r="E23" s="32"/>
      <c r="F23" s="32"/>
      <c r="G23" s="32"/>
    </row>
    <row r="24" spans="1:7" ht="31.5">
      <c r="A24" s="3">
        <v>20</v>
      </c>
      <c r="B24" s="48" t="s">
        <v>22</v>
      </c>
      <c r="C24" s="61" t="s">
        <v>55</v>
      </c>
      <c r="D24" s="32"/>
      <c r="E24" s="32"/>
      <c r="F24" s="32"/>
      <c r="G24" s="32"/>
    </row>
    <row r="25" spans="1:7" ht="31.5">
      <c r="A25" s="3">
        <v>21</v>
      </c>
      <c r="B25" s="48" t="s">
        <v>23</v>
      </c>
      <c r="C25" s="32">
        <v>38</v>
      </c>
      <c r="D25" s="32"/>
      <c r="E25" s="32"/>
      <c r="F25" s="32"/>
      <c r="G25" s="32"/>
    </row>
    <row r="26" spans="1:7" ht="31.5">
      <c r="A26" s="3">
        <v>22</v>
      </c>
      <c r="B26" s="48" t="s">
        <v>24</v>
      </c>
      <c r="C26" s="32">
        <v>9</v>
      </c>
      <c r="D26" s="32"/>
      <c r="E26" s="32"/>
      <c r="F26" s="32"/>
      <c r="G26" s="32"/>
    </row>
    <row r="27" spans="1:7" ht="31.5">
      <c r="A27" s="3">
        <v>23</v>
      </c>
      <c r="B27" s="48" t="s">
        <v>30</v>
      </c>
      <c r="C27" s="32">
        <v>35</v>
      </c>
      <c r="D27" s="32"/>
      <c r="E27" s="32"/>
      <c r="F27" s="32"/>
      <c r="G27" s="32"/>
    </row>
    <row r="28" spans="1:7" ht="31.5">
      <c r="A28" s="3">
        <v>24</v>
      </c>
      <c r="B28" s="48" t="s">
        <v>26</v>
      </c>
      <c r="C28" s="32">
        <v>19</v>
      </c>
      <c r="D28" s="32">
        <v>43</v>
      </c>
      <c r="E28" s="32"/>
      <c r="F28" s="32"/>
      <c r="G28" s="32"/>
    </row>
    <row r="29" spans="1:7" ht="31.5">
      <c r="A29" s="3">
        <v>25</v>
      </c>
      <c r="B29" s="48" t="s">
        <v>34</v>
      </c>
      <c r="C29" s="32">
        <v>43</v>
      </c>
      <c r="D29" s="32">
        <v>54</v>
      </c>
      <c r="E29" s="32"/>
      <c r="F29" s="32"/>
      <c r="G29" s="32"/>
    </row>
    <row r="30" spans="1:7" ht="31.5">
      <c r="A30" s="3">
        <v>26</v>
      </c>
      <c r="B30" s="48" t="s">
        <v>40</v>
      </c>
      <c r="C30" s="32">
        <v>8</v>
      </c>
      <c r="D30" s="32">
        <v>43</v>
      </c>
      <c r="E30" s="32"/>
      <c r="F30" s="32"/>
      <c r="G30" s="32"/>
    </row>
    <row r="31" spans="1:7" ht="47.25">
      <c r="A31" s="3">
        <v>27</v>
      </c>
      <c r="B31" s="48" t="s">
        <v>29</v>
      </c>
      <c r="C31" s="32">
        <v>15</v>
      </c>
      <c r="D31" s="32">
        <v>38</v>
      </c>
      <c r="E31" s="32">
        <v>42</v>
      </c>
      <c r="F31" s="32"/>
      <c r="G31" s="32"/>
    </row>
    <row r="32" spans="1:7" ht="31.5">
      <c r="A32" s="3">
        <v>28</v>
      </c>
      <c r="B32" s="48" t="s">
        <v>39</v>
      </c>
      <c r="C32" s="61" t="s">
        <v>55</v>
      </c>
      <c r="D32" s="32"/>
      <c r="E32" s="32"/>
      <c r="F32" s="32"/>
      <c r="G32" s="32"/>
    </row>
    <row r="33" spans="1:7" ht="31.5">
      <c r="A33" s="3">
        <v>29</v>
      </c>
      <c r="B33" s="48" t="s">
        <v>13</v>
      </c>
      <c r="C33" s="61" t="s">
        <v>55</v>
      </c>
      <c r="D33" s="32"/>
      <c r="E33" s="32"/>
      <c r="F33" s="32"/>
      <c r="G33" s="32"/>
    </row>
    <row r="34" spans="1:7" ht="47.25">
      <c r="A34" s="3">
        <v>30</v>
      </c>
      <c r="B34" s="48" t="s">
        <v>43</v>
      </c>
      <c r="C34" s="32">
        <v>19</v>
      </c>
      <c r="D34" s="32"/>
      <c r="E34" s="32"/>
      <c r="F34" s="32"/>
      <c r="G34" s="32"/>
    </row>
    <row r="35" spans="1:7" ht="31.5">
      <c r="A35" s="3">
        <v>31</v>
      </c>
      <c r="B35" s="48" t="s">
        <v>27</v>
      </c>
      <c r="C35" s="32">
        <v>11</v>
      </c>
      <c r="D35" s="32">
        <v>15</v>
      </c>
      <c r="E35" s="32"/>
      <c r="F35" s="32"/>
      <c r="G35" s="32"/>
    </row>
    <row r="36" spans="1:7" ht="31.5">
      <c r="A36" s="3">
        <v>32</v>
      </c>
      <c r="B36" s="48" t="s">
        <v>25</v>
      </c>
      <c r="C36" s="32" t="s">
        <v>55</v>
      </c>
      <c r="D36" s="32"/>
      <c r="E36" s="32"/>
      <c r="F36" s="32"/>
      <c r="G36" s="32"/>
    </row>
    <row r="37" spans="1:7" ht="31.5">
      <c r="A37" s="3">
        <v>33</v>
      </c>
      <c r="B37" s="48" t="s">
        <v>11</v>
      </c>
      <c r="C37" s="32" t="s">
        <v>55</v>
      </c>
      <c r="D37" s="32"/>
      <c r="E37" s="32"/>
      <c r="F37" s="32"/>
      <c r="G37" s="32"/>
    </row>
    <row r="45" ht="13.5" thickBot="1"/>
    <row r="46" spans="2:17" ht="174" thickBot="1">
      <c r="B46" s="62" t="s">
        <v>45</v>
      </c>
      <c r="C46" s="62" t="s">
        <v>46</v>
      </c>
      <c r="D46" s="62" t="s">
        <v>47</v>
      </c>
      <c r="E46" s="63" t="s">
        <v>48</v>
      </c>
      <c r="F46" s="63" t="s">
        <v>49</v>
      </c>
      <c r="G46" s="63" t="s">
        <v>50</v>
      </c>
      <c r="H46" s="63" t="s">
        <v>51</v>
      </c>
      <c r="J46">
        <v>0.49</v>
      </c>
      <c r="K46">
        <v>0.55</v>
      </c>
      <c r="L46">
        <v>0.59</v>
      </c>
      <c r="M46">
        <v>0.43</v>
      </c>
      <c r="N46">
        <v>0.42</v>
      </c>
      <c r="O46">
        <v>0.19</v>
      </c>
      <c r="P46">
        <v>0.41</v>
      </c>
      <c r="Q46">
        <v>0.42</v>
      </c>
    </row>
    <row r="47" ht="13.5" thickBot="1"/>
    <row r="48" spans="2:3" ht="16.5" thickBot="1">
      <c r="B48" s="62" t="s">
        <v>45</v>
      </c>
      <c r="C48" s="15">
        <v>0.49</v>
      </c>
    </row>
    <row r="49" spans="2:3" ht="32.25" thickBot="1">
      <c r="B49" s="62" t="s">
        <v>46</v>
      </c>
      <c r="C49" s="15">
        <v>0.55</v>
      </c>
    </row>
    <row r="50" spans="2:3" ht="32.25" thickBot="1">
      <c r="B50" s="62" t="s">
        <v>47</v>
      </c>
      <c r="C50" s="15">
        <v>0.59</v>
      </c>
    </row>
    <row r="51" spans="2:3" ht="32.25" thickBot="1">
      <c r="B51" s="63" t="s">
        <v>48</v>
      </c>
      <c r="C51" s="15">
        <v>0.43</v>
      </c>
    </row>
    <row r="52" spans="2:3" ht="32.25" thickBot="1">
      <c r="B52" s="63" t="s">
        <v>49</v>
      </c>
      <c r="C52" s="15">
        <v>0.42</v>
      </c>
    </row>
    <row r="53" spans="2:3" ht="16.5" thickBot="1">
      <c r="B53" s="63" t="s">
        <v>50</v>
      </c>
      <c r="C53" s="15">
        <v>0.19</v>
      </c>
    </row>
    <row r="54" spans="2:3" ht="32.25" thickBot="1">
      <c r="B54" s="63" t="s">
        <v>51</v>
      </c>
      <c r="C54" s="15">
        <v>0.41</v>
      </c>
    </row>
    <row r="55" ht="12.75">
      <c r="C55" s="15">
        <v>0.42</v>
      </c>
    </row>
  </sheetData>
  <sheetProtection/>
  <autoFilter ref="A3:G37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="75" zoomScaleNormal="75" zoomScaleSheetLayoutView="75" zoomScalePageLayoutView="0" workbookViewId="0" topLeftCell="A1">
      <pane xSplit="2" ySplit="3" topLeftCell="C2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39" sqref="G39"/>
    </sheetView>
  </sheetViews>
  <sheetFormatPr defaultColWidth="9.140625" defaultRowHeight="12.75"/>
  <cols>
    <col min="1" max="1" width="9.28125" style="1" bestFit="1" customWidth="1"/>
    <col min="2" max="2" width="25.8515625" style="1" customWidth="1"/>
    <col min="3" max="3" width="15.140625" style="1" customWidth="1"/>
    <col min="4" max="4" width="14.28125" style="1" customWidth="1"/>
    <col min="5" max="5" width="15.421875" style="1" customWidth="1"/>
    <col min="6" max="6" width="13.140625" style="1" customWidth="1"/>
    <col min="7" max="10" width="24.57421875" style="1" customWidth="1"/>
    <col min="11" max="11" width="30.421875" style="71" customWidth="1"/>
    <col min="12" max="16384" width="9.140625" style="1" customWidth="1"/>
  </cols>
  <sheetData>
    <row r="1" spans="1:9" ht="27.75" customHeight="1">
      <c r="A1" s="3"/>
      <c r="B1" s="3" t="s">
        <v>44</v>
      </c>
      <c r="C1" s="3"/>
      <c r="D1" s="3"/>
      <c r="E1" s="3"/>
      <c r="F1" s="3"/>
      <c r="G1" s="3"/>
      <c r="H1" s="19"/>
      <c r="I1" s="19"/>
    </row>
    <row r="2" spans="1:11" ht="16.5" thickBot="1">
      <c r="A2" s="3"/>
      <c r="B2" s="3"/>
      <c r="C2" s="3">
        <v>1</v>
      </c>
      <c r="D2" s="3">
        <v>2</v>
      </c>
      <c r="E2" s="3">
        <v>3</v>
      </c>
      <c r="F2" s="3"/>
      <c r="G2" s="3"/>
      <c r="H2" s="3"/>
      <c r="I2" s="3"/>
      <c r="J2" s="3"/>
      <c r="K2" s="74"/>
    </row>
    <row r="3" spans="1:11" ht="141" thickBot="1">
      <c r="A3" s="3" t="s">
        <v>1</v>
      </c>
      <c r="B3" s="3" t="s">
        <v>0</v>
      </c>
      <c r="C3" s="64" t="s">
        <v>57</v>
      </c>
      <c r="D3" s="16" t="s">
        <v>58</v>
      </c>
      <c r="E3" s="16" t="s">
        <v>59</v>
      </c>
      <c r="F3" s="3" t="s">
        <v>2</v>
      </c>
      <c r="G3" s="3" t="s">
        <v>83</v>
      </c>
      <c r="H3" s="3" t="s">
        <v>84</v>
      </c>
      <c r="I3" s="3" t="s">
        <v>85</v>
      </c>
      <c r="J3" s="3" t="s">
        <v>86</v>
      </c>
      <c r="K3" s="74" t="s">
        <v>87</v>
      </c>
    </row>
    <row r="4" spans="1:11" ht="54" customHeight="1">
      <c r="A4" s="3">
        <v>1</v>
      </c>
      <c r="B4" s="40" t="s">
        <v>14</v>
      </c>
      <c r="C4" s="59">
        <f>'1. Востребованность'!O5</f>
        <v>0</v>
      </c>
      <c r="D4" s="59">
        <f>'2.Ресурсное обеспечение'!Q5</f>
        <v>0</v>
      </c>
      <c r="E4" s="60">
        <f>'3. Результативность'!S5</f>
        <v>0</v>
      </c>
      <c r="F4" s="60">
        <f aca="true" t="shared" si="0" ref="F4:F36">SUM(C4:E4)</f>
        <v>0</v>
      </c>
      <c r="G4" s="73">
        <f>C4/30</f>
        <v>0</v>
      </c>
      <c r="H4" s="73">
        <f>D4/35</f>
        <v>0</v>
      </c>
      <c r="I4" s="73">
        <f>E4/40</f>
        <v>0</v>
      </c>
      <c r="J4" s="73">
        <f>F4096</f>
        <v>0</v>
      </c>
      <c r="K4" s="72" t="str">
        <f>(IF(AND(F4&gt;=53),"реализация целесообразна",(IF(AND(F4&lt;53),"реализация нецелесообразна"))))</f>
        <v>реализация нецелесообразна</v>
      </c>
    </row>
    <row r="5" spans="1:11" ht="59.25" customHeight="1">
      <c r="A5" s="3">
        <v>2</v>
      </c>
      <c r="B5" s="40" t="s">
        <v>15</v>
      </c>
      <c r="C5" s="59">
        <f>'1. Востребованность'!O6</f>
        <v>0</v>
      </c>
      <c r="D5" s="59">
        <f>'2.Ресурсное обеспечение'!Q6</f>
        <v>0</v>
      </c>
      <c r="E5" s="60">
        <f>'3. Результативность'!S6</f>
        <v>0</v>
      </c>
      <c r="F5" s="60">
        <f t="shared" si="0"/>
        <v>0</v>
      </c>
      <c r="G5" s="73">
        <f aca="true" t="shared" si="1" ref="G5:G37">C5/30</f>
        <v>0</v>
      </c>
      <c r="H5" s="73">
        <f aca="true" t="shared" si="2" ref="H5:H36">D5/35</f>
        <v>0</v>
      </c>
      <c r="I5" s="73">
        <f aca="true" t="shared" si="3" ref="I5:I36">E5/40</f>
        <v>0</v>
      </c>
      <c r="J5" s="73">
        <f aca="true" t="shared" si="4" ref="J5:J37">F4097</f>
        <v>0</v>
      </c>
      <c r="K5" s="72" t="str">
        <f aca="true" t="shared" si="5" ref="K5:K37">(IF(AND(F5&gt;=53),"реализация целесообразна",(IF(AND(F5&lt;53),"реализация нецелесообразна"))))</f>
        <v>реализация нецелесообразна</v>
      </c>
    </row>
    <row r="6" spans="1:11" ht="51.75" customHeight="1">
      <c r="A6" s="3">
        <v>3</v>
      </c>
      <c r="B6" s="40" t="s">
        <v>31</v>
      </c>
      <c r="C6" s="59">
        <f>'1. Востребованность'!O7</f>
        <v>0</v>
      </c>
      <c r="D6" s="59">
        <f>'2.Ресурсное обеспечение'!Q7</f>
        <v>0</v>
      </c>
      <c r="E6" s="60">
        <f>'3. Результативность'!S7</f>
        <v>0</v>
      </c>
      <c r="F6" s="60">
        <f t="shared" si="0"/>
        <v>0</v>
      </c>
      <c r="G6" s="73">
        <f t="shared" si="1"/>
        <v>0</v>
      </c>
      <c r="H6" s="73">
        <f t="shared" si="2"/>
        <v>0</v>
      </c>
      <c r="I6" s="73">
        <f t="shared" si="3"/>
        <v>0</v>
      </c>
      <c r="J6" s="73">
        <f t="shared" si="4"/>
        <v>0</v>
      </c>
      <c r="K6" s="72" t="str">
        <f t="shared" si="5"/>
        <v>реализация нецелесообразна</v>
      </c>
    </row>
    <row r="7" spans="1:11" ht="51.75" customHeight="1">
      <c r="A7" s="3">
        <v>4</v>
      </c>
      <c r="B7" s="40" t="s">
        <v>16</v>
      </c>
      <c r="C7" s="59">
        <f>'1. Востребованность'!O8</f>
        <v>0</v>
      </c>
      <c r="D7" s="59">
        <f>'2.Ресурсное обеспечение'!Q8</f>
        <v>0</v>
      </c>
      <c r="E7" s="60">
        <f>'3. Результативность'!S8</f>
        <v>0</v>
      </c>
      <c r="F7" s="60">
        <f t="shared" si="0"/>
        <v>0</v>
      </c>
      <c r="G7" s="73">
        <f t="shared" si="1"/>
        <v>0</v>
      </c>
      <c r="H7" s="73">
        <f t="shared" si="2"/>
        <v>0</v>
      </c>
      <c r="I7" s="73">
        <f t="shared" si="3"/>
        <v>0</v>
      </c>
      <c r="J7" s="73">
        <f t="shared" si="4"/>
        <v>0</v>
      </c>
      <c r="K7" s="72" t="str">
        <f t="shared" si="5"/>
        <v>реализация нецелесообразна</v>
      </c>
    </row>
    <row r="8" spans="1:11" ht="51.75" customHeight="1">
      <c r="A8" s="3">
        <v>5</v>
      </c>
      <c r="B8" s="40" t="s">
        <v>33</v>
      </c>
      <c r="C8" s="59">
        <f>'1. Востребованность'!O9</f>
        <v>0</v>
      </c>
      <c r="D8" s="59">
        <f>'2.Ресурсное обеспечение'!Q9</f>
        <v>0</v>
      </c>
      <c r="E8" s="60">
        <f>'3. Результативность'!S9</f>
        <v>0</v>
      </c>
      <c r="F8" s="60">
        <f t="shared" si="0"/>
        <v>0</v>
      </c>
      <c r="G8" s="73">
        <f t="shared" si="1"/>
        <v>0</v>
      </c>
      <c r="H8" s="73">
        <f t="shared" si="2"/>
        <v>0</v>
      </c>
      <c r="I8" s="73">
        <f t="shared" si="3"/>
        <v>0</v>
      </c>
      <c r="J8" s="73">
        <f t="shared" si="4"/>
        <v>0</v>
      </c>
      <c r="K8" s="72" t="str">
        <f t="shared" si="5"/>
        <v>реализация нецелесообразна</v>
      </c>
    </row>
    <row r="9" spans="1:11" ht="51" customHeight="1">
      <c r="A9" s="3">
        <v>6</v>
      </c>
      <c r="B9" s="40" t="s">
        <v>37</v>
      </c>
      <c r="C9" s="59">
        <f>'1. Востребованность'!O10</f>
        <v>0</v>
      </c>
      <c r="D9" s="59">
        <f>'2.Ресурсное обеспечение'!Q10</f>
        <v>0</v>
      </c>
      <c r="E9" s="60">
        <f>'3. Результативность'!S10</f>
        <v>0</v>
      </c>
      <c r="F9" s="60">
        <f t="shared" si="0"/>
        <v>0</v>
      </c>
      <c r="G9" s="73">
        <f t="shared" si="1"/>
        <v>0</v>
      </c>
      <c r="H9" s="73">
        <f t="shared" si="2"/>
        <v>0</v>
      </c>
      <c r="I9" s="73">
        <f t="shared" si="3"/>
        <v>0</v>
      </c>
      <c r="J9" s="73">
        <f t="shared" si="4"/>
        <v>0</v>
      </c>
      <c r="K9" s="72" t="str">
        <f t="shared" si="5"/>
        <v>реализация нецелесообразна</v>
      </c>
    </row>
    <row r="10" spans="1:11" ht="48" customHeight="1">
      <c r="A10" s="3">
        <v>7</v>
      </c>
      <c r="B10" s="40" t="s">
        <v>35</v>
      </c>
      <c r="C10" s="59">
        <f>'1. Востребованность'!O11</f>
        <v>0</v>
      </c>
      <c r="D10" s="59">
        <f>'2.Ресурсное обеспечение'!Q11</f>
        <v>0</v>
      </c>
      <c r="E10" s="60">
        <f>'3. Результативность'!S11</f>
        <v>0</v>
      </c>
      <c r="F10" s="60">
        <f t="shared" si="0"/>
        <v>0</v>
      </c>
      <c r="G10" s="73">
        <f t="shared" si="1"/>
        <v>0</v>
      </c>
      <c r="H10" s="73">
        <f t="shared" si="2"/>
        <v>0</v>
      </c>
      <c r="I10" s="73">
        <f t="shared" si="3"/>
        <v>0</v>
      </c>
      <c r="J10" s="73">
        <f t="shared" si="4"/>
        <v>0</v>
      </c>
      <c r="K10" s="72" t="str">
        <f t="shared" si="5"/>
        <v>реализация нецелесообразна</v>
      </c>
    </row>
    <row r="11" spans="1:11" ht="48" customHeight="1">
      <c r="A11" s="3">
        <v>8</v>
      </c>
      <c r="B11" s="40" t="s">
        <v>42</v>
      </c>
      <c r="C11" s="59">
        <f>'1. Востребованность'!O12</f>
        <v>0</v>
      </c>
      <c r="D11" s="59">
        <f>'2.Ресурсное обеспечение'!Q12</f>
        <v>0</v>
      </c>
      <c r="E11" s="60">
        <f>'3. Результативность'!S12</f>
        <v>0</v>
      </c>
      <c r="F11" s="60">
        <f t="shared" si="0"/>
        <v>0</v>
      </c>
      <c r="G11" s="73">
        <f t="shared" si="1"/>
        <v>0</v>
      </c>
      <c r="H11" s="73">
        <f t="shared" si="2"/>
        <v>0</v>
      </c>
      <c r="I11" s="73">
        <f t="shared" si="3"/>
        <v>0</v>
      </c>
      <c r="J11" s="73">
        <f t="shared" si="4"/>
        <v>0</v>
      </c>
      <c r="K11" s="72" t="str">
        <f t="shared" si="5"/>
        <v>реализация нецелесообразна</v>
      </c>
    </row>
    <row r="12" spans="1:11" ht="53.25" customHeight="1">
      <c r="A12" s="3">
        <v>9</v>
      </c>
      <c r="B12" s="40" t="s">
        <v>17</v>
      </c>
      <c r="C12" s="59">
        <f>'1. Востребованность'!O13</f>
        <v>0</v>
      </c>
      <c r="D12" s="59">
        <f>'2.Ресурсное обеспечение'!Q13</f>
        <v>0</v>
      </c>
      <c r="E12" s="60">
        <f>'3. Результативность'!S13</f>
        <v>0</v>
      </c>
      <c r="F12" s="60">
        <f t="shared" si="0"/>
        <v>0</v>
      </c>
      <c r="G12" s="73">
        <f t="shared" si="1"/>
        <v>0</v>
      </c>
      <c r="H12" s="73">
        <f t="shared" si="2"/>
        <v>0</v>
      </c>
      <c r="I12" s="73">
        <f t="shared" si="3"/>
        <v>0</v>
      </c>
      <c r="J12" s="73">
        <f t="shared" si="4"/>
        <v>0</v>
      </c>
      <c r="K12" s="72" t="str">
        <f t="shared" si="5"/>
        <v>реализация нецелесообразна</v>
      </c>
    </row>
    <row r="13" spans="1:11" ht="53.25" customHeight="1">
      <c r="A13" s="3">
        <v>10</v>
      </c>
      <c r="B13" s="40" t="s">
        <v>41</v>
      </c>
      <c r="C13" s="59">
        <f>'1. Востребованность'!O14</f>
        <v>0</v>
      </c>
      <c r="D13" s="59">
        <f>'2.Ресурсное обеспечение'!Q14</f>
        <v>0</v>
      </c>
      <c r="E13" s="60">
        <f>'3. Результативность'!S14</f>
        <v>0</v>
      </c>
      <c r="F13" s="60">
        <f t="shared" si="0"/>
        <v>0</v>
      </c>
      <c r="G13" s="73">
        <f t="shared" si="1"/>
        <v>0</v>
      </c>
      <c r="H13" s="73">
        <f t="shared" si="2"/>
        <v>0</v>
      </c>
      <c r="I13" s="73">
        <f t="shared" si="3"/>
        <v>0</v>
      </c>
      <c r="J13" s="73">
        <f t="shared" si="4"/>
        <v>0</v>
      </c>
      <c r="K13" s="72" t="str">
        <f t="shared" si="5"/>
        <v>реализация нецелесообразна</v>
      </c>
    </row>
    <row r="14" spans="1:11" ht="49.5" customHeight="1">
      <c r="A14" s="3">
        <v>11</v>
      </c>
      <c r="B14" s="40" t="s">
        <v>18</v>
      </c>
      <c r="C14" s="59">
        <f>'1. Востребованность'!O15</f>
        <v>0</v>
      </c>
      <c r="D14" s="59">
        <f>'2.Ресурсное обеспечение'!Q15</f>
        <v>0</v>
      </c>
      <c r="E14" s="60">
        <f>'3. Результативность'!S15</f>
        <v>0</v>
      </c>
      <c r="F14" s="60">
        <f t="shared" si="0"/>
        <v>0</v>
      </c>
      <c r="G14" s="73">
        <f t="shared" si="1"/>
        <v>0</v>
      </c>
      <c r="H14" s="73">
        <f t="shared" si="2"/>
        <v>0</v>
      </c>
      <c r="I14" s="73">
        <f t="shared" si="3"/>
        <v>0</v>
      </c>
      <c r="J14" s="73">
        <f t="shared" si="4"/>
        <v>0</v>
      </c>
      <c r="K14" s="72" t="str">
        <f t="shared" si="5"/>
        <v>реализация нецелесообразна</v>
      </c>
    </row>
    <row r="15" spans="1:11" ht="52.5" customHeight="1">
      <c r="A15" s="3">
        <v>12</v>
      </c>
      <c r="B15" s="40" t="s">
        <v>32</v>
      </c>
      <c r="C15" s="59">
        <f>'1. Востребованность'!O16</f>
        <v>0</v>
      </c>
      <c r="D15" s="59">
        <f>'2.Ресурсное обеспечение'!Q16</f>
        <v>0</v>
      </c>
      <c r="E15" s="60">
        <f>'3. Результативность'!S16</f>
        <v>0</v>
      </c>
      <c r="F15" s="60">
        <f t="shared" si="0"/>
        <v>0</v>
      </c>
      <c r="G15" s="73">
        <f t="shared" si="1"/>
        <v>0</v>
      </c>
      <c r="H15" s="73">
        <f t="shared" si="2"/>
        <v>0</v>
      </c>
      <c r="I15" s="73">
        <f t="shared" si="3"/>
        <v>0</v>
      </c>
      <c r="J15" s="73">
        <f t="shared" si="4"/>
        <v>0</v>
      </c>
      <c r="K15" s="72" t="str">
        <f t="shared" si="5"/>
        <v>реализация нецелесообразна</v>
      </c>
    </row>
    <row r="16" spans="1:11" ht="50.25" customHeight="1">
      <c r="A16" s="3">
        <v>13</v>
      </c>
      <c r="B16" s="40" t="s">
        <v>38</v>
      </c>
      <c r="C16" s="59">
        <f>'1. Востребованность'!O17</f>
        <v>0</v>
      </c>
      <c r="D16" s="59">
        <f>'2.Ресурсное обеспечение'!Q17</f>
        <v>0</v>
      </c>
      <c r="E16" s="60">
        <f>'3. Результативность'!S17</f>
        <v>0</v>
      </c>
      <c r="F16" s="60">
        <f t="shared" si="0"/>
        <v>0</v>
      </c>
      <c r="G16" s="73">
        <f t="shared" si="1"/>
        <v>0</v>
      </c>
      <c r="H16" s="73">
        <f t="shared" si="2"/>
        <v>0</v>
      </c>
      <c r="I16" s="73">
        <f t="shared" si="3"/>
        <v>0</v>
      </c>
      <c r="J16" s="73">
        <f t="shared" si="4"/>
        <v>0</v>
      </c>
      <c r="K16" s="72" t="str">
        <f t="shared" si="5"/>
        <v>реализация нецелесообразна</v>
      </c>
    </row>
    <row r="17" spans="1:11" ht="60" customHeight="1">
      <c r="A17" s="3">
        <v>14</v>
      </c>
      <c r="B17" s="40" t="s">
        <v>20</v>
      </c>
      <c r="C17" s="59">
        <f>'1. Востребованность'!O18</f>
        <v>0</v>
      </c>
      <c r="D17" s="59">
        <f>'2.Ресурсное обеспечение'!Q18</f>
        <v>0</v>
      </c>
      <c r="E17" s="60">
        <f>'3. Результативность'!S18</f>
        <v>0</v>
      </c>
      <c r="F17" s="60">
        <f t="shared" si="0"/>
        <v>0</v>
      </c>
      <c r="G17" s="73">
        <f t="shared" si="1"/>
        <v>0</v>
      </c>
      <c r="H17" s="73">
        <f t="shared" si="2"/>
        <v>0</v>
      </c>
      <c r="I17" s="73">
        <f t="shared" si="3"/>
        <v>0</v>
      </c>
      <c r="J17" s="73">
        <f t="shared" si="4"/>
        <v>0</v>
      </c>
      <c r="K17" s="72" t="str">
        <f t="shared" si="5"/>
        <v>реализация нецелесообразна</v>
      </c>
    </row>
    <row r="18" spans="1:11" ht="54" customHeight="1">
      <c r="A18" s="3">
        <v>15</v>
      </c>
      <c r="B18" s="75" t="s">
        <v>21</v>
      </c>
      <c r="C18" s="59">
        <f>'1. Востребованность'!O19</f>
        <v>0</v>
      </c>
      <c r="D18" s="59">
        <f>'2.Ресурсное обеспечение'!Q19</f>
        <v>0</v>
      </c>
      <c r="E18" s="60">
        <f>'3. Результативность'!S19</f>
        <v>0</v>
      </c>
      <c r="F18" s="60">
        <f t="shared" si="0"/>
        <v>0</v>
      </c>
      <c r="G18" s="73">
        <f t="shared" si="1"/>
        <v>0</v>
      </c>
      <c r="H18" s="73">
        <f t="shared" si="2"/>
        <v>0</v>
      </c>
      <c r="I18" s="73">
        <f t="shared" si="3"/>
        <v>0</v>
      </c>
      <c r="J18" s="73">
        <f t="shared" si="4"/>
        <v>0</v>
      </c>
      <c r="K18" s="72" t="str">
        <f t="shared" si="5"/>
        <v>реализация нецелесообразна</v>
      </c>
    </row>
    <row r="19" spans="1:11" ht="49.5" customHeight="1">
      <c r="A19" s="3">
        <v>16</v>
      </c>
      <c r="B19" s="40" t="s">
        <v>19</v>
      </c>
      <c r="C19" s="59">
        <f>'1. Востребованность'!O20</f>
        <v>0</v>
      </c>
      <c r="D19" s="59">
        <f>'2.Ресурсное обеспечение'!Q20</f>
        <v>0</v>
      </c>
      <c r="E19" s="60">
        <f>'3. Результативность'!S20</f>
        <v>0</v>
      </c>
      <c r="F19" s="60">
        <f t="shared" si="0"/>
        <v>0</v>
      </c>
      <c r="G19" s="73">
        <f t="shared" si="1"/>
        <v>0</v>
      </c>
      <c r="H19" s="73">
        <f t="shared" si="2"/>
        <v>0</v>
      </c>
      <c r="I19" s="73">
        <f t="shared" si="3"/>
        <v>0</v>
      </c>
      <c r="J19" s="73">
        <f t="shared" si="4"/>
        <v>0</v>
      </c>
      <c r="K19" s="72" t="str">
        <f t="shared" si="5"/>
        <v>реализация нецелесообразна</v>
      </c>
    </row>
    <row r="20" spans="1:11" ht="48" customHeight="1">
      <c r="A20" s="3">
        <v>17</v>
      </c>
      <c r="B20" s="40" t="s">
        <v>12</v>
      </c>
      <c r="C20" s="59">
        <f>'1. Востребованность'!O21</f>
        <v>0</v>
      </c>
      <c r="D20" s="59">
        <f>'2.Ресурсное обеспечение'!Q21</f>
        <v>0</v>
      </c>
      <c r="E20" s="60">
        <f>'3. Результативность'!S21</f>
        <v>0</v>
      </c>
      <c r="F20" s="60">
        <f t="shared" si="0"/>
        <v>0</v>
      </c>
      <c r="G20" s="73">
        <f t="shared" si="1"/>
        <v>0</v>
      </c>
      <c r="H20" s="73">
        <f t="shared" si="2"/>
        <v>0</v>
      </c>
      <c r="I20" s="73">
        <f t="shared" si="3"/>
        <v>0</v>
      </c>
      <c r="J20" s="73">
        <f t="shared" si="4"/>
        <v>0</v>
      </c>
      <c r="K20" s="72" t="str">
        <f t="shared" si="5"/>
        <v>реализация нецелесообразна</v>
      </c>
    </row>
    <row r="21" spans="1:11" ht="57" customHeight="1">
      <c r="A21" s="3">
        <v>18</v>
      </c>
      <c r="B21" s="40" t="s">
        <v>36</v>
      </c>
      <c r="C21" s="59">
        <f>'1. Востребованность'!O22</f>
        <v>0</v>
      </c>
      <c r="D21" s="59">
        <f>'2.Ресурсное обеспечение'!Q22</f>
        <v>0</v>
      </c>
      <c r="E21" s="60">
        <f>'3. Результативность'!S22</f>
        <v>0</v>
      </c>
      <c r="F21" s="60">
        <f t="shared" si="0"/>
        <v>0</v>
      </c>
      <c r="G21" s="73">
        <f t="shared" si="1"/>
        <v>0</v>
      </c>
      <c r="H21" s="73">
        <f t="shared" si="2"/>
        <v>0</v>
      </c>
      <c r="I21" s="73">
        <f t="shared" si="3"/>
        <v>0</v>
      </c>
      <c r="J21" s="73">
        <f t="shared" si="4"/>
        <v>0</v>
      </c>
      <c r="K21" s="72" t="str">
        <f t="shared" si="5"/>
        <v>реализация нецелесообразна</v>
      </c>
    </row>
    <row r="22" spans="1:11" ht="58.5" customHeight="1">
      <c r="A22" s="3">
        <v>19</v>
      </c>
      <c r="B22" s="40" t="s">
        <v>28</v>
      </c>
      <c r="C22" s="59">
        <f>'1. Востребованность'!O23</f>
        <v>0</v>
      </c>
      <c r="D22" s="59">
        <f>'2.Ресурсное обеспечение'!Q23</f>
        <v>0</v>
      </c>
      <c r="E22" s="60">
        <f>'3. Результативность'!S23</f>
        <v>0</v>
      </c>
      <c r="F22" s="60">
        <f t="shared" si="0"/>
        <v>0</v>
      </c>
      <c r="G22" s="73">
        <f t="shared" si="1"/>
        <v>0</v>
      </c>
      <c r="H22" s="73">
        <f t="shared" si="2"/>
        <v>0</v>
      </c>
      <c r="I22" s="73">
        <f t="shared" si="3"/>
        <v>0</v>
      </c>
      <c r="J22" s="73">
        <f t="shared" si="4"/>
        <v>0</v>
      </c>
      <c r="K22" s="72" t="str">
        <f t="shared" si="5"/>
        <v>реализация нецелесообразна</v>
      </c>
    </row>
    <row r="23" spans="1:11" ht="64.5" customHeight="1">
      <c r="A23" s="3">
        <v>20</v>
      </c>
      <c r="B23" s="40" t="s">
        <v>22</v>
      </c>
      <c r="C23" s="59">
        <f>'1. Востребованность'!O24</f>
        <v>0</v>
      </c>
      <c r="D23" s="59">
        <f>'2.Ресурсное обеспечение'!Q24</f>
        <v>0</v>
      </c>
      <c r="E23" s="60">
        <f>'3. Результативность'!S24</f>
        <v>0</v>
      </c>
      <c r="F23" s="60">
        <f t="shared" si="0"/>
        <v>0</v>
      </c>
      <c r="G23" s="73">
        <f t="shared" si="1"/>
        <v>0</v>
      </c>
      <c r="H23" s="73">
        <f t="shared" si="2"/>
        <v>0</v>
      </c>
      <c r="I23" s="73">
        <f t="shared" si="3"/>
        <v>0</v>
      </c>
      <c r="J23" s="73">
        <f t="shared" si="4"/>
        <v>0</v>
      </c>
      <c r="K23" s="72" t="str">
        <f t="shared" si="5"/>
        <v>реализация нецелесообразна</v>
      </c>
    </row>
    <row r="24" spans="1:11" ht="57.75" customHeight="1">
      <c r="A24" s="3">
        <v>21</v>
      </c>
      <c r="B24" s="40" t="s">
        <v>23</v>
      </c>
      <c r="C24" s="59">
        <f>'1. Востребованность'!O25</f>
        <v>0</v>
      </c>
      <c r="D24" s="59">
        <f>'2.Ресурсное обеспечение'!Q25</f>
        <v>0</v>
      </c>
      <c r="E24" s="60">
        <f>'3. Результативность'!S25</f>
        <v>0</v>
      </c>
      <c r="F24" s="60">
        <f t="shared" si="0"/>
        <v>0</v>
      </c>
      <c r="G24" s="73">
        <f t="shared" si="1"/>
        <v>0</v>
      </c>
      <c r="H24" s="73">
        <f t="shared" si="2"/>
        <v>0</v>
      </c>
      <c r="I24" s="73">
        <f t="shared" si="3"/>
        <v>0</v>
      </c>
      <c r="J24" s="73">
        <f t="shared" si="4"/>
        <v>0</v>
      </c>
      <c r="K24" s="72" t="str">
        <f t="shared" si="5"/>
        <v>реализация нецелесообразна</v>
      </c>
    </row>
    <row r="25" spans="1:11" ht="51" customHeight="1">
      <c r="A25" s="3">
        <v>22</v>
      </c>
      <c r="B25" s="40" t="s">
        <v>24</v>
      </c>
      <c r="C25" s="59">
        <f>'1. Востребованность'!O26</f>
        <v>0</v>
      </c>
      <c r="D25" s="59">
        <v>1</v>
      </c>
      <c r="E25" s="60">
        <f>'3. Результативность'!S26</f>
        <v>0</v>
      </c>
      <c r="F25" s="60">
        <f t="shared" si="0"/>
        <v>1</v>
      </c>
      <c r="G25" s="73">
        <f t="shared" si="1"/>
        <v>0</v>
      </c>
      <c r="H25" s="73">
        <f t="shared" si="2"/>
        <v>0.03</v>
      </c>
      <c r="I25" s="73">
        <f t="shared" si="3"/>
        <v>0</v>
      </c>
      <c r="J25" s="73">
        <f t="shared" si="4"/>
        <v>0</v>
      </c>
      <c r="K25" s="72" t="str">
        <f t="shared" si="5"/>
        <v>реализация нецелесообразна</v>
      </c>
    </row>
    <row r="26" spans="1:11" ht="45" customHeight="1">
      <c r="A26" s="3">
        <v>23</v>
      </c>
      <c r="B26" s="40" t="s">
        <v>30</v>
      </c>
      <c r="C26" s="59">
        <f>'1. Востребованность'!O27</f>
        <v>0</v>
      </c>
      <c r="D26" s="59">
        <f>'2.Ресурсное обеспечение'!Q27</f>
        <v>0</v>
      </c>
      <c r="E26" s="60">
        <f>'3. Результативность'!S27</f>
        <v>0</v>
      </c>
      <c r="F26" s="60">
        <f t="shared" si="0"/>
        <v>0</v>
      </c>
      <c r="G26" s="73">
        <f t="shared" si="1"/>
        <v>0</v>
      </c>
      <c r="H26" s="73">
        <f t="shared" si="2"/>
        <v>0</v>
      </c>
      <c r="I26" s="73">
        <f t="shared" si="3"/>
        <v>0</v>
      </c>
      <c r="J26" s="73">
        <f t="shared" si="4"/>
        <v>0</v>
      </c>
      <c r="K26" s="72" t="str">
        <f t="shared" si="5"/>
        <v>реализация нецелесообразна</v>
      </c>
    </row>
    <row r="27" spans="1:11" ht="53.25" customHeight="1">
      <c r="A27" s="3">
        <v>24</v>
      </c>
      <c r="B27" s="40" t="s">
        <v>26</v>
      </c>
      <c r="C27" s="59">
        <f>'1. Востребованность'!O28</f>
        <v>0</v>
      </c>
      <c r="D27" s="59">
        <f>'2.Ресурсное обеспечение'!Q28</f>
        <v>0</v>
      </c>
      <c r="E27" s="60">
        <f>'3. Результативность'!S28</f>
        <v>0</v>
      </c>
      <c r="F27" s="60">
        <f t="shared" si="0"/>
        <v>0</v>
      </c>
      <c r="G27" s="73">
        <f t="shared" si="1"/>
        <v>0</v>
      </c>
      <c r="H27" s="73">
        <f t="shared" si="2"/>
        <v>0</v>
      </c>
      <c r="I27" s="73">
        <f t="shared" si="3"/>
        <v>0</v>
      </c>
      <c r="J27" s="73">
        <f t="shared" si="4"/>
        <v>0</v>
      </c>
      <c r="K27" s="72" t="str">
        <f t="shared" si="5"/>
        <v>реализация нецелесообразна</v>
      </c>
    </row>
    <row r="28" spans="1:11" ht="52.5" customHeight="1">
      <c r="A28" s="3">
        <v>25</v>
      </c>
      <c r="B28" s="40" t="s">
        <v>34</v>
      </c>
      <c r="C28" s="59">
        <f>'1. Востребованность'!O29</f>
        <v>0</v>
      </c>
      <c r="D28" s="59">
        <f>'2.Ресурсное обеспечение'!Q29</f>
        <v>0</v>
      </c>
      <c r="E28" s="60">
        <f>'3. Результативность'!S29</f>
        <v>0</v>
      </c>
      <c r="F28" s="60">
        <f t="shared" si="0"/>
        <v>0</v>
      </c>
      <c r="G28" s="73">
        <f t="shared" si="1"/>
        <v>0</v>
      </c>
      <c r="H28" s="73">
        <f t="shared" si="2"/>
        <v>0</v>
      </c>
      <c r="I28" s="73">
        <f t="shared" si="3"/>
        <v>0</v>
      </c>
      <c r="J28" s="73">
        <f t="shared" si="4"/>
        <v>0</v>
      </c>
      <c r="K28" s="72" t="str">
        <f t="shared" si="5"/>
        <v>реализация нецелесообразна</v>
      </c>
    </row>
    <row r="29" spans="1:11" ht="43.5" customHeight="1">
      <c r="A29" s="3">
        <v>26</v>
      </c>
      <c r="B29" s="40" t="s">
        <v>40</v>
      </c>
      <c r="C29" s="59">
        <f>'1. Востребованность'!O30</f>
        <v>0</v>
      </c>
      <c r="D29" s="59">
        <f>'2.Ресурсное обеспечение'!Q30</f>
        <v>0</v>
      </c>
      <c r="E29" s="60">
        <f>'3. Результативность'!S30</f>
        <v>0</v>
      </c>
      <c r="F29" s="60">
        <f t="shared" si="0"/>
        <v>0</v>
      </c>
      <c r="G29" s="73">
        <f t="shared" si="1"/>
        <v>0</v>
      </c>
      <c r="H29" s="73">
        <f t="shared" si="2"/>
        <v>0</v>
      </c>
      <c r="I29" s="73">
        <f t="shared" si="3"/>
        <v>0</v>
      </c>
      <c r="J29" s="73">
        <f t="shared" si="4"/>
        <v>0</v>
      </c>
      <c r="K29" s="72" t="str">
        <f t="shared" si="5"/>
        <v>реализация нецелесообразна</v>
      </c>
    </row>
    <row r="30" spans="1:11" ht="64.5" customHeight="1">
      <c r="A30" s="3">
        <v>27</v>
      </c>
      <c r="B30" s="40" t="s">
        <v>29</v>
      </c>
      <c r="C30" s="59">
        <f>'1. Востребованность'!O31</f>
        <v>0</v>
      </c>
      <c r="D30" s="59">
        <f>'2.Ресурсное обеспечение'!Q31</f>
        <v>0</v>
      </c>
      <c r="E30" s="60">
        <f>'3. Результативность'!S31</f>
        <v>0</v>
      </c>
      <c r="F30" s="60">
        <f t="shared" si="0"/>
        <v>0</v>
      </c>
      <c r="G30" s="73">
        <f t="shared" si="1"/>
        <v>0</v>
      </c>
      <c r="H30" s="73">
        <f t="shared" si="2"/>
        <v>0</v>
      </c>
      <c r="I30" s="73">
        <f t="shared" si="3"/>
        <v>0</v>
      </c>
      <c r="J30" s="73">
        <f t="shared" si="4"/>
        <v>0</v>
      </c>
      <c r="K30" s="72" t="str">
        <f t="shared" si="5"/>
        <v>реализация нецелесообразна</v>
      </c>
    </row>
    <row r="31" spans="1:11" ht="58.5" customHeight="1">
      <c r="A31" s="3">
        <v>28</v>
      </c>
      <c r="B31" s="40" t="s">
        <v>39</v>
      </c>
      <c r="C31" s="59">
        <f>'1. Востребованность'!O32</f>
        <v>0</v>
      </c>
      <c r="D31" s="59">
        <f>'2.Ресурсное обеспечение'!Q32</f>
        <v>0</v>
      </c>
      <c r="E31" s="60">
        <f>'3. Результативность'!S32</f>
        <v>0</v>
      </c>
      <c r="F31" s="60">
        <f t="shared" si="0"/>
        <v>0</v>
      </c>
      <c r="G31" s="73">
        <f t="shared" si="1"/>
        <v>0</v>
      </c>
      <c r="H31" s="73">
        <f t="shared" si="2"/>
        <v>0</v>
      </c>
      <c r="I31" s="73">
        <f t="shared" si="3"/>
        <v>0</v>
      </c>
      <c r="J31" s="73">
        <f t="shared" si="4"/>
        <v>0</v>
      </c>
      <c r="K31" s="72" t="str">
        <f t="shared" si="5"/>
        <v>реализация нецелесообразна</v>
      </c>
    </row>
    <row r="32" spans="1:11" ht="58.5" customHeight="1">
      <c r="A32" s="3">
        <v>29</v>
      </c>
      <c r="B32" s="40" t="s">
        <v>13</v>
      </c>
      <c r="C32" s="59">
        <f>'1. Востребованность'!O33</f>
        <v>0</v>
      </c>
      <c r="D32" s="59">
        <f>'2.Ресурсное обеспечение'!Q33</f>
        <v>0</v>
      </c>
      <c r="E32" s="60">
        <f>'3. Результативность'!S33</f>
        <v>0</v>
      </c>
      <c r="F32" s="60">
        <f t="shared" si="0"/>
        <v>0</v>
      </c>
      <c r="G32" s="73">
        <f t="shared" si="1"/>
        <v>0</v>
      </c>
      <c r="H32" s="73">
        <f t="shared" si="2"/>
        <v>0</v>
      </c>
      <c r="I32" s="73">
        <f t="shared" si="3"/>
        <v>0</v>
      </c>
      <c r="J32" s="73">
        <f t="shared" si="4"/>
        <v>0</v>
      </c>
      <c r="K32" s="72" t="str">
        <f t="shared" si="5"/>
        <v>реализация нецелесообразна</v>
      </c>
    </row>
    <row r="33" spans="1:11" ht="72" customHeight="1">
      <c r="A33" s="3">
        <v>30</v>
      </c>
      <c r="B33" s="48" t="s">
        <v>43</v>
      </c>
      <c r="C33" s="59">
        <f>'1. Востребованность'!O34</f>
        <v>0</v>
      </c>
      <c r="D33" s="59">
        <f>'2.Ресурсное обеспечение'!Q34</f>
        <v>0</v>
      </c>
      <c r="E33" s="60">
        <f>'3. Результативность'!S34</f>
        <v>0</v>
      </c>
      <c r="F33" s="60">
        <f t="shared" si="0"/>
        <v>0</v>
      </c>
      <c r="G33" s="73">
        <f t="shared" si="1"/>
        <v>0</v>
      </c>
      <c r="H33" s="73">
        <f t="shared" si="2"/>
        <v>0</v>
      </c>
      <c r="I33" s="73">
        <f t="shared" si="3"/>
        <v>0</v>
      </c>
      <c r="J33" s="73">
        <f t="shared" si="4"/>
        <v>0</v>
      </c>
      <c r="K33" s="72" t="str">
        <f t="shared" si="5"/>
        <v>реализация нецелесообразна</v>
      </c>
    </row>
    <row r="34" spans="1:11" ht="73.5" customHeight="1">
      <c r="A34" s="3">
        <v>31</v>
      </c>
      <c r="B34" s="40" t="s">
        <v>27</v>
      </c>
      <c r="C34" s="59">
        <f>'1. Востребованность'!O35</f>
        <v>0</v>
      </c>
      <c r="D34" s="59">
        <f>'2.Ресурсное обеспечение'!Q35</f>
        <v>0</v>
      </c>
      <c r="E34" s="60">
        <f>'3. Результативность'!S35</f>
        <v>0</v>
      </c>
      <c r="F34" s="60">
        <f t="shared" si="0"/>
        <v>0</v>
      </c>
      <c r="G34" s="73">
        <f t="shared" si="1"/>
        <v>0</v>
      </c>
      <c r="H34" s="73">
        <f t="shared" si="2"/>
        <v>0</v>
      </c>
      <c r="I34" s="73">
        <f t="shared" si="3"/>
        <v>0</v>
      </c>
      <c r="J34" s="73">
        <f t="shared" si="4"/>
        <v>0</v>
      </c>
      <c r="K34" s="72" t="str">
        <f t="shared" si="5"/>
        <v>реализация нецелесообразна</v>
      </c>
    </row>
    <row r="35" spans="1:11" ht="71.25" customHeight="1">
      <c r="A35" s="3">
        <v>32</v>
      </c>
      <c r="B35" s="40" t="s">
        <v>25</v>
      </c>
      <c r="C35" s="59">
        <f>'1. Востребованность'!O36</f>
        <v>0</v>
      </c>
      <c r="D35" s="59">
        <f>'2.Ресурсное обеспечение'!Q36</f>
        <v>0</v>
      </c>
      <c r="E35" s="60">
        <f>'3. Результативность'!S36</f>
        <v>0</v>
      </c>
      <c r="F35" s="60">
        <f t="shared" si="0"/>
        <v>0</v>
      </c>
      <c r="G35" s="73">
        <f t="shared" si="1"/>
        <v>0</v>
      </c>
      <c r="H35" s="73">
        <f t="shared" si="2"/>
        <v>0</v>
      </c>
      <c r="I35" s="73">
        <f t="shared" si="3"/>
        <v>0</v>
      </c>
      <c r="J35" s="73">
        <f t="shared" si="4"/>
        <v>0</v>
      </c>
      <c r="K35" s="72" t="str">
        <f t="shared" si="5"/>
        <v>реализация нецелесообразна</v>
      </c>
    </row>
    <row r="36" spans="1:11" ht="53.25" customHeight="1">
      <c r="A36" s="3">
        <v>33</v>
      </c>
      <c r="B36" s="40" t="s">
        <v>11</v>
      </c>
      <c r="C36" s="59">
        <f>'1. Востребованность'!O37</f>
        <v>0</v>
      </c>
      <c r="D36" s="59">
        <f>'2.Ресурсное обеспечение'!Q37</f>
        <v>0</v>
      </c>
      <c r="E36" s="60">
        <f>'3. Результативность'!S37</f>
        <v>0</v>
      </c>
      <c r="F36" s="60">
        <f t="shared" si="0"/>
        <v>0</v>
      </c>
      <c r="G36" s="73">
        <f t="shared" si="1"/>
        <v>0</v>
      </c>
      <c r="H36" s="73">
        <f t="shared" si="2"/>
        <v>0</v>
      </c>
      <c r="I36" s="73">
        <f t="shared" si="3"/>
        <v>0</v>
      </c>
      <c r="J36" s="73">
        <f t="shared" si="4"/>
        <v>0</v>
      </c>
      <c r="K36" s="72" t="str">
        <f t="shared" si="5"/>
        <v>реализация нецелесообразна</v>
      </c>
    </row>
    <row r="37" spans="2:11" ht="33.75" customHeight="1">
      <c r="B37" s="1" t="s">
        <v>88</v>
      </c>
      <c r="C37" s="35">
        <f>AVERAGE(C4:C36)</f>
        <v>0</v>
      </c>
      <c r="D37" s="35">
        <f>AVERAGE(D4:D36)</f>
        <v>0</v>
      </c>
      <c r="E37" s="35">
        <f>AVERAGE(E4:E36)</f>
        <v>0</v>
      </c>
      <c r="F37" s="35">
        <f>AVERAGE(F4:F36)</f>
        <v>0</v>
      </c>
      <c r="G37" s="73">
        <f t="shared" si="1"/>
        <v>0</v>
      </c>
      <c r="H37" s="73">
        <f>D37/35</f>
        <v>0</v>
      </c>
      <c r="I37" s="73">
        <f>E37/40</f>
        <v>0</v>
      </c>
      <c r="J37" s="73">
        <f t="shared" si="4"/>
        <v>0</v>
      </c>
      <c r="K37" s="72" t="str">
        <f t="shared" si="5"/>
        <v>реализация нецелесообразна</v>
      </c>
    </row>
    <row r="38" spans="2:6" ht="15.75">
      <c r="B38" s="21"/>
      <c r="C38" s="4"/>
      <c r="D38" s="4"/>
      <c r="E38" s="60">
        <f>'3. Результативность'!S39</f>
        <v>0</v>
      </c>
      <c r="F38" s="4"/>
    </row>
  </sheetData>
  <sheetProtection/>
  <autoFilter ref="A3:J37"/>
  <printOptions/>
  <pageMargins left="0.75" right="0.75" top="1" bottom="1" header="0.5" footer="0.5"/>
  <pageSetup fitToHeight="1" fitToWidth="1" horizontalDpi="600" verticalDpi="600" orientation="portrait" paperSize="9" scale="2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2"/>
  <sheetViews>
    <sheetView zoomScale="75" zoomScaleNormal="75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5" sqref="F5"/>
    </sheetView>
  </sheetViews>
  <sheetFormatPr defaultColWidth="9.140625" defaultRowHeight="12.75"/>
  <cols>
    <col min="1" max="1" width="9.140625" style="5" customWidth="1"/>
    <col min="2" max="2" width="26.28125" style="5" customWidth="1"/>
    <col min="3" max="6" width="15.7109375" style="6" customWidth="1"/>
    <col min="7" max="10" width="15.28125" style="6" customWidth="1"/>
    <col min="11" max="14" width="16.7109375" style="6" customWidth="1"/>
    <col min="15" max="15" width="32.57421875" style="6" customWidth="1"/>
    <col min="16" max="16384" width="9.140625" style="6" customWidth="1"/>
  </cols>
  <sheetData>
    <row r="1" ht="15.75">
      <c r="B1" s="5" t="s">
        <v>56</v>
      </c>
    </row>
    <row r="2" spans="1:15" ht="15.75">
      <c r="A2" s="7"/>
      <c r="B2" s="7"/>
      <c r="C2" s="23">
        <v>1</v>
      </c>
      <c r="D2" s="24"/>
      <c r="E2" s="23">
        <v>2</v>
      </c>
      <c r="F2" s="38"/>
      <c r="G2" s="8">
        <v>3</v>
      </c>
      <c r="H2" s="8"/>
      <c r="I2" s="23">
        <v>4</v>
      </c>
      <c r="J2" s="24"/>
      <c r="K2" s="23">
        <v>5</v>
      </c>
      <c r="L2" s="24"/>
      <c r="M2" s="38">
        <v>6</v>
      </c>
      <c r="N2" s="38"/>
      <c r="O2" s="12"/>
    </row>
    <row r="3" spans="1:15" ht="69.75" customHeight="1">
      <c r="A3" s="3" t="s">
        <v>1</v>
      </c>
      <c r="B3" s="3" t="s">
        <v>0</v>
      </c>
      <c r="C3" s="76" t="s">
        <v>60</v>
      </c>
      <c r="D3" s="77"/>
      <c r="E3" s="78" t="s">
        <v>61</v>
      </c>
      <c r="F3" s="79"/>
      <c r="G3" s="76" t="s">
        <v>62</v>
      </c>
      <c r="H3" s="77"/>
      <c r="I3" s="78" t="s">
        <v>63</v>
      </c>
      <c r="J3" s="79"/>
      <c r="K3" s="76" t="s">
        <v>64</v>
      </c>
      <c r="L3" s="77"/>
      <c r="M3" s="76" t="s">
        <v>65</v>
      </c>
      <c r="N3" s="80"/>
      <c r="O3" s="13" t="str">
        <f>B1</f>
        <v>Критерий 1. Востребованность образовательных программ основного общего образования в ПОО для различных категорий населения</v>
      </c>
    </row>
    <row r="4" spans="1:15" ht="15.75">
      <c r="A4" s="3"/>
      <c r="B4" s="3"/>
      <c r="C4" s="34" t="s">
        <v>3</v>
      </c>
      <c r="D4" s="9" t="s">
        <v>4</v>
      </c>
      <c r="E4" s="34" t="s">
        <v>3</v>
      </c>
      <c r="F4" s="9" t="s">
        <v>4</v>
      </c>
      <c r="G4" s="9" t="s">
        <v>3</v>
      </c>
      <c r="H4" s="9" t="s">
        <v>4</v>
      </c>
      <c r="I4" s="9" t="s">
        <v>3</v>
      </c>
      <c r="J4" s="9" t="s">
        <v>4</v>
      </c>
      <c r="K4" s="9" t="s">
        <v>3</v>
      </c>
      <c r="L4" s="9" t="s">
        <v>4</v>
      </c>
      <c r="M4" s="9"/>
      <c r="N4" s="9"/>
      <c r="O4" s="9" t="s">
        <v>4</v>
      </c>
    </row>
    <row r="5" spans="1:15" ht="47.25">
      <c r="A5" s="3">
        <v>1</v>
      </c>
      <c r="B5" s="40" t="s">
        <v>14</v>
      </c>
      <c r="C5" s="46"/>
      <c r="D5" s="46">
        <f>(IF(AND(C5&gt;=100),5,(IF(AND(C5&gt;=70,C5&lt;=99),4,(IF(AND(C5&gt;=50,C5&lt;=69),3,(IF(AND(C5&gt;=30,C5&lt;=49),2,(IF(AND(C5&gt;=1,C5&lt;=29),1,(IF(AND(C5=0),0))))))))))))</f>
        <v>0</v>
      </c>
      <c r="E5" s="42"/>
      <c r="F5" s="46">
        <f>(IF(AND(E5&gt;=100%),5,(IF(AND(E5&gt;=98%,E5&lt;=99%),4,(IF(AND(E5&gt;=96%,E5&lt;=97%),3,(IF(AND(E5&gt;=93%,E5&lt;=95%),2,(IF(AND(E5&gt;=90%,E5&lt;=92%),1,(IF(AND(E5&lt;=89%),0))))))))))))</f>
        <v>0</v>
      </c>
      <c r="G5" s="51"/>
      <c r="H5" s="46">
        <f>(IF(G5&lt;=5,G5,5))</f>
        <v>0</v>
      </c>
      <c r="I5" s="42"/>
      <c r="J5" s="46">
        <f>(IF(AND(I5&gt;=100%),5,(IF(AND(I5&gt;=80%,I5&lt;=99%),4,(IF(AND(I5&gt;=60%,I5&lt;=79%),3,(IF(AND(I5&lt;60%),0))))))))</f>
        <v>0</v>
      </c>
      <c r="K5" s="45"/>
      <c r="L5" s="53">
        <f>(IF(K5&lt;=5,K5,5))</f>
        <v>0</v>
      </c>
      <c r="M5" s="42"/>
      <c r="N5" s="46">
        <f>(IF(AND(M5&gt;=100%),5,(IF(AND(M5&gt;=80%,M5&lt;=99%),4,(IF(AND(M5&gt;=60%,M5&lt;=79%),3,(IF(AND(M5&lt;60%),0))))))))</f>
        <v>0</v>
      </c>
      <c r="O5" s="47">
        <f>D5+F5+H5+J5+L5+N5</f>
        <v>0</v>
      </c>
    </row>
    <row r="6" spans="1:15" ht="47.25">
      <c r="A6" s="3">
        <v>2</v>
      </c>
      <c r="B6" s="40" t="s">
        <v>15</v>
      </c>
      <c r="C6" s="41"/>
      <c r="D6" s="46">
        <f aca="true" t="shared" si="0" ref="D6:D37">(IF(AND(C6&gt;=100),5,(IF(AND(C6&gt;=70,C6&lt;=99),4,(IF(AND(C6&gt;=50,C6&lt;=69),3,(IF(AND(C6&gt;=30,C6&lt;=49),2,(IF(AND(C6&gt;=1,C6&lt;=29),1,(IF(AND(C6=0),0))))))))))))</f>
        <v>0</v>
      </c>
      <c r="E6" s="42"/>
      <c r="F6" s="46">
        <f aca="true" t="shared" si="1" ref="F6:F37">(IF(AND(E6&gt;=100%),5,(IF(AND(E6&gt;=98%,E6&lt;=99%),4,(IF(AND(E6&gt;=96%,E6&lt;=97%),3,(IF(AND(E6&gt;=93%,E6&lt;=95%),2,(IF(AND(E6&gt;=90%,E6&lt;=92%),1,(IF(AND(E6&lt;=89%),0))))))))))))</f>
        <v>0</v>
      </c>
      <c r="G6" s="51"/>
      <c r="H6" s="46">
        <f aca="true" t="shared" si="2" ref="H6:H37">(IF(G6&lt;=5,G6,5))</f>
        <v>0</v>
      </c>
      <c r="I6" s="65"/>
      <c r="J6" s="46">
        <f aca="true" t="shared" si="3" ref="J6:J37">(IF(AND(I6&gt;=100%),5,(IF(AND(I6&gt;=80%,I6&lt;=99%),4,(IF(AND(I6&gt;=60%,I6&lt;=79%),3,(IF(AND(I6&lt;60%),0))))))))</f>
        <v>0</v>
      </c>
      <c r="K6" s="45"/>
      <c r="L6" s="53">
        <f aca="true" t="shared" si="4" ref="L6:L37">(IF(K6&lt;=5,K6,5))</f>
        <v>0</v>
      </c>
      <c r="M6" s="65"/>
      <c r="N6" s="46">
        <f aca="true" t="shared" si="5" ref="N6:N37">(IF(AND(M6&gt;=100%),5,(IF(AND(M6&gt;=80%,M6&lt;=99%),4,(IF(AND(M6&gt;=60%,M6&lt;=79%),3,(IF(AND(M6&lt;60%),0))))))))</f>
        <v>0</v>
      </c>
      <c r="O6" s="47">
        <f aca="true" t="shared" si="6" ref="O6:O37">D6+F6+H6+J6+L6+N6</f>
        <v>0</v>
      </c>
    </row>
    <row r="7" spans="1:15" ht="47.25">
      <c r="A7" s="3">
        <v>3</v>
      </c>
      <c r="B7" s="40" t="s">
        <v>31</v>
      </c>
      <c r="C7" s="41"/>
      <c r="D7" s="46">
        <f t="shared" si="0"/>
        <v>0</v>
      </c>
      <c r="E7" s="42"/>
      <c r="F7" s="46">
        <f t="shared" si="1"/>
        <v>0</v>
      </c>
      <c r="G7" s="51"/>
      <c r="H7" s="46">
        <f t="shared" si="2"/>
        <v>0</v>
      </c>
      <c r="I7" s="65"/>
      <c r="J7" s="46">
        <f t="shared" si="3"/>
        <v>0</v>
      </c>
      <c r="K7" s="45"/>
      <c r="L7" s="53">
        <f t="shared" si="4"/>
        <v>0</v>
      </c>
      <c r="M7" s="65"/>
      <c r="N7" s="46">
        <f t="shared" si="5"/>
        <v>0</v>
      </c>
      <c r="O7" s="47">
        <f t="shared" si="6"/>
        <v>0</v>
      </c>
    </row>
    <row r="8" spans="1:15" ht="47.25">
      <c r="A8" s="3">
        <v>4</v>
      </c>
      <c r="B8" s="40" t="s">
        <v>16</v>
      </c>
      <c r="C8" s="41"/>
      <c r="D8" s="46">
        <f t="shared" si="0"/>
        <v>0</v>
      </c>
      <c r="E8" s="42"/>
      <c r="F8" s="46">
        <f t="shared" si="1"/>
        <v>0</v>
      </c>
      <c r="G8" s="51"/>
      <c r="H8" s="46">
        <f t="shared" si="2"/>
        <v>0</v>
      </c>
      <c r="I8" s="65"/>
      <c r="J8" s="46">
        <f t="shared" si="3"/>
        <v>0</v>
      </c>
      <c r="K8" s="45"/>
      <c r="L8" s="53">
        <f t="shared" si="4"/>
        <v>0</v>
      </c>
      <c r="M8" s="65"/>
      <c r="N8" s="46">
        <f t="shared" si="5"/>
        <v>0</v>
      </c>
      <c r="O8" s="47">
        <f t="shared" si="6"/>
        <v>0</v>
      </c>
    </row>
    <row r="9" spans="1:15" ht="47.25">
      <c r="A9" s="3">
        <v>5</v>
      </c>
      <c r="B9" s="40" t="s">
        <v>33</v>
      </c>
      <c r="C9" s="41"/>
      <c r="D9" s="46">
        <f t="shared" si="0"/>
        <v>0</v>
      </c>
      <c r="E9" s="42"/>
      <c r="F9" s="46">
        <f t="shared" si="1"/>
        <v>0</v>
      </c>
      <c r="G9" s="51"/>
      <c r="H9" s="46">
        <f t="shared" si="2"/>
        <v>0</v>
      </c>
      <c r="I9" s="65"/>
      <c r="J9" s="46">
        <f t="shared" si="3"/>
        <v>0</v>
      </c>
      <c r="K9" s="45"/>
      <c r="L9" s="53">
        <f t="shared" si="4"/>
        <v>0</v>
      </c>
      <c r="M9" s="65"/>
      <c r="N9" s="46">
        <f t="shared" si="5"/>
        <v>0</v>
      </c>
      <c r="O9" s="47">
        <f t="shared" si="6"/>
        <v>0</v>
      </c>
    </row>
    <row r="10" spans="1:15" ht="47.25">
      <c r="A10" s="3">
        <v>6</v>
      </c>
      <c r="B10" s="40" t="s">
        <v>37</v>
      </c>
      <c r="C10" s="41"/>
      <c r="D10" s="46">
        <f t="shared" si="0"/>
        <v>0</v>
      </c>
      <c r="E10" s="42"/>
      <c r="F10" s="46">
        <f t="shared" si="1"/>
        <v>0</v>
      </c>
      <c r="G10" s="51"/>
      <c r="H10" s="46">
        <f t="shared" si="2"/>
        <v>0</v>
      </c>
      <c r="I10" s="65"/>
      <c r="J10" s="46">
        <f t="shared" si="3"/>
        <v>0</v>
      </c>
      <c r="K10" s="45"/>
      <c r="L10" s="53">
        <f t="shared" si="4"/>
        <v>0</v>
      </c>
      <c r="M10" s="65"/>
      <c r="N10" s="46">
        <f t="shared" si="5"/>
        <v>0</v>
      </c>
      <c r="O10" s="47">
        <f t="shared" si="6"/>
        <v>0</v>
      </c>
    </row>
    <row r="11" spans="1:15" ht="37.5" customHeight="1">
      <c r="A11" s="3">
        <v>7</v>
      </c>
      <c r="B11" s="40" t="s">
        <v>35</v>
      </c>
      <c r="C11" s="41"/>
      <c r="D11" s="46">
        <f t="shared" si="0"/>
        <v>0</v>
      </c>
      <c r="E11" s="42"/>
      <c r="F11" s="46">
        <f t="shared" si="1"/>
        <v>0</v>
      </c>
      <c r="G11" s="51"/>
      <c r="H11" s="46">
        <f t="shared" si="2"/>
        <v>0</v>
      </c>
      <c r="I11" s="65"/>
      <c r="J11" s="46">
        <f t="shared" si="3"/>
        <v>0</v>
      </c>
      <c r="K11" s="45"/>
      <c r="L11" s="53">
        <f t="shared" si="4"/>
        <v>0</v>
      </c>
      <c r="M11" s="65"/>
      <c r="N11" s="46">
        <f t="shared" si="5"/>
        <v>0</v>
      </c>
      <c r="O11" s="47">
        <f t="shared" si="6"/>
        <v>0</v>
      </c>
    </row>
    <row r="12" spans="1:15" ht="47.25">
      <c r="A12" s="3">
        <v>8</v>
      </c>
      <c r="B12" s="40" t="s">
        <v>42</v>
      </c>
      <c r="C12" s="41"/>
      <c r="D12" s="46">
        <f t="shared" si="0"/>
        <v>0</v>
      </c>
      <c r="E12" s="42"/>
      <c r="F12" s="46">
        <f t="shared" si="1"/>
        <v>0</v>
      </c>
      <c r="G12" s="51"/>
      <c r="H12" s="46">
        <f t="shared" si="2"/>
        <v>0</v>
      </c>
      <c r="I12" s="65"/>
      <c r="J12" s="46">
        <f t="shared" si="3"/>
        <v>0</v>
      </c>
      <c r="K12" s="45"/>
      <c r="L12" s="53">
        <f t="shared" si="4"/>
        <v>0</v>
      </c>
      <c r="M12" s="65"/>
      <c r="N12" s="46">
        <f t="shared" si="5"/>
        <v>0</v>
      </c>
      <c r="O12" s="47">
        <f t="shared" si="6"/>
        <v>0</v>
      </c>
    </row>
    <row r="13" spans="1:15" ht="47.25">
      <c r="A13" s="3">
        <v>9</v>
      </c>
      <c r="B13" s="50" t="s">
        <v>17</v>
      </c>
      <c r="C13" s="41"/>
      <c r="D13" s="46">
        <f t="shared" si="0"/>
        <v>0</v>
      </c>
      <c r="E13" s="42"/>
      <c r="F13" s="46">
        <f t="shared" si="1"/>
        <v>0</v>
      </c>
      <c r="G13" s="51"/>
      <c r="H13" s="46">
        <f t="shared" si="2"/>
        <v>0</v>
      </c>
      <c r="I13" s="65"/>
      <c r="J13" s="46">
        <f t="shared" si="3"/>
        <v>0</v>
      </c>
      <c r="K13" s="45"/>
      <c r="L13" s="53">
        <f t="shared" si="4"/>
        <v>0</v>
      </c>
      <c r="M13" s="65"/>
      <c r="N13" s="46">
        <f t="shared" si="5"/>
        <v>0</v>
      </c>
      <c r="O13" s="47">
        <f t="shared" si="6"/>
        <v>0</v>
      </c>
    </row>
    <row r="14" spans="1:15" ht="47.25">
      <c r="A14" s="3">
        <v>10</v>
      </c>
      <c r="B14" s="40" t="s">
        <v>41</v>
      </c>
      <c r="C14" s="41"/>
      <c r="D14" s="46">
        <f t="shared" si="0"/>
        <v>0</v>
      </c>
      <c r="E14" s="42"/>
      <c r="F14" s="46">
        <f t="shared" si="1"/>
        <v>0</v>
      </c>
      <c r="G14" s="51"/>
      <c r="H14" s="46">
        <f t="shared" si="2"/>
        <v>0</v>
      </c>
      <c r="I14" s="65"/>
      <c r="J14" s="46">
        <f t="shared" si="3"/>
        <v>0</v>
      </c>
      <c r="K14" s="45"/>
      <c r="L14" s="53">
        <f t="shared" si="4"/>
        <v>0</v>
      </c>
      <c r="M14" s="65"/>
      <c r="N14" s="46">
        <f t="shared" si="5"/>
        <v>0</v>
      </c>
      <c r="O14" s="47">
        <f t="shared" si="6"/>
        <v>0</v>
      </c>
    </row>
    <row r="15" spans="1:15" ht="47.25">
      <c r="A15" s="3">
        <v>11</v>
      </c>
      <c r="B15" s="40" t="s">
        <v>18</v>
      </c>
      <c r="C15" s="41"/>
      <c r="D15" s="46">
        <f t="shared" si="0"/>
        <v>0</v>
      </c>
      <c r="E15" s="42"/>
      <c r="F15" s="46">
        <f t="shared" si="1"/>
        <v>0</v>
      </c>
      <c r="G15" s="51"/>
      <c r="H15" s="46">
        <f t="shared" si="2"/>
        <v>0</v>
      </c>
      <c r="I15" s="65"/>
      <c r="J15" s="46">
        <f t="shared" si="3"/>
        <v>0</v>
      </c>
      <c r="K15" s="45"/>
      <c r="L15" s="53">
        <f t="shared" si="4"/>
        <v>0</v>
      </c>
      <c r="M15" s="65"/>
      <c r="N15" s="46">
        <f t="shared" si="5"/>
        <v>0</v>
      </c>
      <c r="O15" s="47">
        <f t="shared" si="6"/>
        <v>0</v>
      </c>
    </row>
    <row r="16" spans="1:15" ht="63">
      <c r="A16" s="3">
        <v>12</v>
      </c>
      <c r="B16" s="40" t="s">
        <v>32</v>
      </c>
      <c r="C16" s="41"/>
      <c r="D16" s="46">
        <f t="shared" si="0"/>
        <v>0</v>
      </c>
      <c r="E16" s="42"/>
      <c r="F16" s="46">
        <f t="shared" si="1"/>
        <v>0</v>
      </c>
      <c r="G16" s="51"/>
      <c r="H16" s="46">
        <f t="shared" si="2"/>
        <v>0</v>
      </c>
      <c r="I16" s="65"/>
      <c r="J16" s="46">
        <f t="shared" si="3"/>
        <v>0</v>
      </c>
      <c r="K16" s="45"/>
      <c r="L16" s="53">
        <f t="shared" si="4"/>
        <v>0</v>
      </c>
      <c r="M16" s="65"/>
      <c r="N16" s="46">
        <f t="shared" si="5"/>
        <v>0</v>
      </c>
      <c r="O16" s="47">
        <f t="shared" si="6"/>
        <v>0</v>
      </c>
    </row>
    <row r="17" spans="1:15" ht="47.25">
      <c r="A17" s="3">
        <v>13</v>
      </c>
      <c r="B17" s="40" t="s">
        <v>38</v>
      </c>
      <c r="C17" s="41"/>
      <c r="D17" s="46">
        <f t="shared" si="0"/>
        <v>0</v>
      </c>
      <c r="E17" s="42"/>
      <c r="F17" s="46">
        <f t="shared" si="1"/>
        <v>0</v>
      </c>
      <c r="G17" s="51"/>
      <c r="H17" s="46">
        <f t="shared" si="2"/>
        <v>0</v>
      </c>
      <c r="I17" s="65"/>
      <c r="J17" s="46">
        <f t="shared" si="3"/>
        <v>0</v>
      </c>
      <c r="K17" s="45"/>
      <c r="L17" s="53">
        <f t="shared" si="4"/>
        <v>0</v>
      </c>
      <c r="M17" s="65"/>
      <c r="N17" s="46">
        <f t="shared" si="5"/>
        <v>0</v>
      </c>
      <c r="O17" s="47">
        <f t="shared" si="6"/>
        <v>0</v>
      </c>
    </row>
    <row r="18" spans="1:16" ht="47.25">
      <c r="A18" s="3">
        <v>14</v>
      </c>
      <c r="B18" s="40" t="s">
        <v>20</v>
      </c>
      <c r="C18" s="41"/>
      <c r="D18" s="46">
        <f t="shared" si="0"/>
        <v>0</v>
      </c>
      <c r="E18" s="42"/>
      <c r="F18" s="46">
        <f t="shared" si="1"/>
        <v>0</v>
      </c>
      <c r="G18" s="51"/>
      <c r="H18" s="46">
        <f t="shared" si="2"/>
        <v>0</v>
      </c>
      <c r="I18" s="65"/>
      <c r="J18" s="46">
        <f t="shared" si="3"/>
        <v>0</v>
      </c>
      <c r="K18" s="45"/>
      <c r="L18" s="53">
        <f t="shared" si="4"/>
        <v>0</v>
      </c>
      <c r="M18" s="65"/>
      <c r="N18" s="46">
        <f t="shared" si="5"/>
        <v>0</v>
      </c>
      <c r="O18" s="47">
        <f t="shared" si="6"/>
        <v>0</v>
      </c>
      <c r="P18" s="49"/>
    </row>
    <row r="19" spans="1:15" ht="54.75" customHeight="1">
      <c r="A19" s="3">
        <v>15</v>
      </c>
      <c r="B19" s="50" t="s">
        <v>21</v>
      </c>
      <c r="C19" s="41"/>
      <c r="D19" s="46">
        <f t="shared" si="0"/>
        <v>0</v>
      </c>
      <c r="E19" s="42"/>
      <c r="F19" s="46">
        <f t="shared" si="1"/>
        <v>0</v>
      </c>
      <c r="G19" s="51"/>
      <c r="H19" s="46">
        <f t="shared" si="2"/>
        <v>0</v>
      </c>
      <c r="I19" s="65"/>
      <c r="J19" s="46">
        <f t="shared" si="3"/>
        <v>0</v>
      </c>
      <c r="K19" s="45"/>
      <c r="L19" s="53">
        <f t="shared" si="4"/>
        <v>0</v>
      </c>
      <c r="M19" s="65"/>
      <c r="N19" s="46">
        <f t="shared" si="5"/>
        <v>0</v>
      </c>
      <c r="O19" s="47">
        <f t="shared" si="6"/>
        <v>0</v>
      </c>
    </row>
    <row r="20" spans="1:15" ht="63">
      <c r="A20" s="3">
        <v>16</v>
      </c>
      <c r="B20" s="40" t="s">
        <v>19</v>
      </c>
      <c r="C20" s="41"/>
      <c r="D20" s="46">
        <f t="shared" si="0"/>
        <v>0</v>
      </c>
      <c r="E20" s="42"/>
      <c r="F20" s="46">
        <f t="shared" si="1"/>
        <v>0</v>
      </c>
      <c r="G20" s="51"/>
      <c r="H20" s="46">
        <f t="shared" si="2"/>
        <v>0</v>
      </c>
      <c r="I20" s="65"/>
      <c r="J20" s="46">
        <f t="shared" si="3"/>
        <v>0</v>
      </c>
      <c r="K20" s="45"/>
      <c r="L20" s="53">
        <f t="shared" si="4"/>
        <v>0</v>
      </c>
      <c r="M20" s="65"/>
      <c r="N20" s="46">
        <f t="shared" si="5"/>
        <v>0</v>
      </c>
      <c r="O20" s="47">
        <f t="shared" si="6"/>
        <v>0</v>
      </c>
    </row>
    <row r="21" spans="1:15" ht="47.25">
      <c r="A21" s="3">
        <v>17</v>
      </c>
      <c r="B21" s="40" t="s">
        <v>12</v>
      </c>
      <c r="C21" s="41"/>
      <c r="D21" s="46">
        <f t="shared" si="0"/>
        <v>0</v>
      </c>
      <c r="E21" s="42"/>
      <c r="F21" s="46">
        <f t="shared" si="1"/>
        <v>0</v>
      </c>
      <c r="G21" s="51"/>
      <c r="H21" s="46">
        <f t="shared" si="2"/>
        <v>0</v>
      </c>
      <c r="I21" s="65"/>
      <c r="J21" s="46">
        <f t="shared" si="3"/>
        <v>0</v>
      </c>
      <c r="K21" s="45"/>
      <c r="L21" s="53">
        <f t="shared" si="4"/>
        <v>0</v>
      </c>
      <c r="M21" s="65"/>
      <c r="N21" s="46">
        <f t="shared" si="5"/>
        <v>0</v>
      </c>
      <c r="O21" s="47">
        <f t="shared" si="6"/>
        <v>0</v>
      </c>
    </row>
    <row r="22" spans="1:15" ht="47.25">
      <c r="A22" s="3">
        <v>18</v>
      </c>
      <c r="B22" s="40" t="s">
        <v>36</v>
      </c>
      <c r="C22" s="41"/>
      <c r="D22" s="46">
        <f t="shared" si="0"/>
        <v>0</v>
      </c>
      <c r="E22" s="42"/>
      <c r="F22" s="46">
        <f t="shared" si="1"/>
        <v>0</v>
      </c>
      <c r="G22" s="51"/>
      <c r="H22" s="46">
        <f t="shared" si="2"/>
        <v>0</v>
      </c>
      <c r="I22" s="65"/>
      <c r="J22" s="46">
        <f t="shared" si="3"/>
        <v>0</v>
      </c>
      <c r="K22" s="45"/>
      <c r="L22" s="53">
        <f t="shared" si="4"/>
        <v>0</v>
      </c>
      <c r="M22" s="65"/>
      <c r="N22" s="46">
        <f t="shared" si="5"/>
        <v>0</v>
      </c>
      <c r="O22" s="47">
        <f t="shared" si="6"/>
        <v>0</v>
      </c>
    </row>
    <row r="23" spans="1:15" ht="47.25">
      <c r="A23" s="3">
        <v>19</v>
      </c>
      <c r="B23" s="40" t="s">
        <v>28</v>
      </c>
      <c r="C23" s="41"/>
      <c r="D23" s="46">
        <f t="shared" si="0"/>
        <v>0</v>
      </c>
      <c r="E23" s="42"/>
      <c r="F23" s="46">
        <f t="shared" si="1"/>
        <v>0</v>
      </c>
      <c r="G23" s="51"/>
      <c r="H23" s="46">
        <f t="shared" si="2"/>
        <v>0</v>
      </c>
      <c r="I23" s="65"/>
      <c r="J23" s="46">
        <f t="shared" si="3"/>
        <v>0</v>
      </c>
      <c r="K23" s="45"/>
      <c r="L23" s="53">
        <f t="shared" si="4"/>
        <v>0</v>
      </c>
      <c r="M23" s="65"/>
      <c r="N23" s="46">
        <f t="shared" si="5"/>
        <v>0</v>
      </c>
      <c r="O23" s="47">
        <f t="shared" si="6"/>
        <v>0</v>
      </c>
    </row>
    <row r="24" spans="1:15" ht="63">
      <c r="A24" s="3">
        <v>20</v>
      </c>
      <c r="B24" s="40" t="s">
        <v>22</v>
      </c>
      <c r="C24" s="41"/>
      <c r="D24" s="46">
        <f t="shared" si="0"/>
        <v>0</v>
      </c>
      <c r="E24" s="42"/>
      <c r="F24" s="46">
        <f t="shared" si="1"/>
        <v>0</v>
      </c>
      <c r="G24" s="51"/>
      <c r="H24" s="46">
        <f t="shared" si="2"/>
        <v>0</v>
      </c>
      <c r="I24" s="65"/>
      <c r="J24" s="46">
        <f t="shared" si="3"/>
        <v>0</v>
      </c>
      <c r="K24" s="45"/>
      <c r="L24" s="53">
        <f t="shared" si="4"/>
        <v>0</v>
      </c>
      <c r="M24" s="65"/>
      <c r="N24" s="46">
        <f t="shared" si="5"/>
        <v>0</v>
      </c>
      <c r="O24" s="47">
        <f t="shared" si="6"/>
        <v>0</v>
      </c>
    </row>
    <row r="25" spans="1:15" ht="47.25">
      <c r="A25" s="3">
        <v>21</v>
      </c>
      <c r="B25" s="40" t="s">
        <v>23</v>
      </c>
      <c r="C25" s="41"/>
      <c r="D25" s="46">
        <f t="shared" si="0"/>
        <v>0</v>
      </c>
      <c r="E25" s="42"/>
      <c r="F25" s="46">
        <f t="shared" si="1"/>
        <v>0</v>
      </c>
      <c r="G25" s="51"/>
      <c r="H25" s="46">
        <f t="shared" si="2"/>
        <v>0</v>
      </c>
      <c r="I25" s="65"/>
      <c r="J25" s="46">
        <f t="shared" si="3"/>
        <v>0</v>
      </c>
      <c r="K25" s="45"/>
      <c r="L25" s="53">
        <f t="shared" si="4"/>
        <v>0</v>
      </c>
      <c r="M25" s="65"/>
      <c r="N25" s="46">
        <f t="shared" si="5"/>
        <v>0</v>
      </c>
      <c r="O25" s="47">
        <f t="shared" si="6"/>
        <v>0</v>
      </c>
    </row>
    <row r="26" spans="1:15" ht="47.25">
      <c r="A26" s="3">
        <v>22</v>
      </c>
      <c r="B26" s="40" t="s">
        <v>24</v>
      </c>
      <c r="C26" s="41"/>
      <c r="D26" s="46">
        <f t="shared" si="0"/>
        <v>0</v>
      </c>
      <c r="E26" s="42"/>
      <c r="F26" s="46">
        <f t="shared" si="1"/>
        <v>0</v>
      </c>
      <c r="G26" s="51"/>
      <c r="H26" s="46">
        <f t="shared" si="2"/>
        <v>0</v>
      </c>
      <c r="I26" s="65"/>
      <c r="J26" s="46">
        <f t="shared" si="3"/>
        <v>0</v>
      </c>
      <c r="K26" s="45"/>
      <c r="L26" s="53">
        <f t="shared" si="4"/>
        <v>0</v>
      </c>
      <c r="M26" s="65"/>
      <c r="N26" s="46">
        <f t="shared" si="5"/>
        <v>0</v>
      </c>
      <c r="O26" s="47">
        <f t="shared" si="6"/>
        <v>0</v>
      </c>
    </row>
    <row r="27" spans="1:15" ht="31.5">
      <c r="A27" s="3">
        <v>23</v>
      </c>
      <c r="B27" s="40" t="s">
        <v>30</v>
      </c>
      <c r="C27" s="41"/>
      <c r="D27" s="46">
        <f t="shared" si="0"/>
        <v>0</v>
      </c>
      <c r="E27" s="42"/>
      <c r="F27" s="46">
        <f t="shared" si="1"/>
        <v>0</v>
      </c>
      <c r="G27" s="51"/>
      <c r="H27" s="46">
        <f t="shared" si="2"/>
        <v>0</v>
      </c>
      <c r="I27" s="65"/>
      <c r="J27" s="46">
        <f t="shared" si="3"/>
        <v>0</v>
      </c>
      <c r="K27" s="45"/>
      <c r="L27" s="53">
        <f t="shared" si="4"/>
        <v>0</v>
      </c>
      <c r="M27" s="65"/>
      <c r="N27" s="46">
        <f t="shared" si="5"/>
        <v>0</v>
      </c>
      <c r="O27" s="47">
        <f t="shared" si="6"/>
        <v>0</v>
      </c>
    </row>
    <row r="28" spans="1:15" ht="47.25">
      <c r="A28" s="3">
        <v>24</v>
      </c>
      <c r="B28" s="40" t="s">
        <v>26</v>
      </c>
      <c r="C28" s="41"/>
      <c r="D28" s="46">
        <f t="shared" si="0"/>
        <v>0</v>
      </c>
      <c r="E28" s="42"/>
      <c r="F28" s="46">
        <f t="shared" si="1"/>
        <v>0</v>
      </c>
      <c r="G28" s="51"/>
      <c r="H28" s="46">
        <f t="shared" si="2"/>
        <v>0</v>
      </c>
      <c r="I28" s="65"/>
      <c r="J28" s="46">
        <f t="shared" si="3"/>
        <v>0</v>
      </c>
      <c r="K28" s="45"/>
      <c r="L28" s="53">
        <f t="shared" si="4"/>
        <v>0</v>
      </c>
      <c r="M28" s="65"/>
      <c r="N28" s="46">
        <f t="shared" si="5"/>
        <v>0</v>
      </c>
      <c r="O28" s="47">
        <f t="shared" si="6"/>
        <v>0</v>
      </c>
    </row>
    <row r="29" spans="1:15" ht="47.25">
      <c r="A29" s="3">
        <v>25</v>
      </c>
      <c r="B29" s="40" t="s">
        <v>34</v>
      </c>
      <c r="C29" s="41"/>
      <c r="D29" s="46">
        <f t="shared" si="0"/>
        <v>0</v>
      </c>
      <c r="E29" s="42"/>
      <c r="F29" s="46">
        <f t="shared" si="1"/>
        <v>0</v>
      </c>
      <c r="G29" s="51"/>
      <c r="H29" s="46">
        <f t="shared" si="2"/>
        <v>0</v>
      </c>
      <c r="I29" s="65"/>
      <c r="J29" s="46">
        <f t="shared" si="3"/>
        <v>0</v>
      </c>
      <c r="K29" s="45"/>
      <c r="L29" s="53">
        <f t="shared" si="4"/>
        <v>0</v>
      </c>
      <c r="M29" s="65"/>
      <c r="N29" s="46">
        <f t="shared" si="5"/>
        <v>0</v>
      </c>
      <c r="O29" s="47">
        <f t="shared" si="6"/>
        <v>0</v>
      </c>
    </row>
    <row r="30" spans="1:15" ht="63">
      <c r="A30" s="3">
        <v>26</v>
      </c>
      <c r="B30" s="40" t="s">
        <v>40</v>
      </c>
      <c r="C30" s="41"/>
      <c r="D30" s="46">
        <f t="shared" si="0"/>
        <v>0</v>
      </c>
      <c r="E30" s="42"/>
      <c r="F30" s="46">
        <f t="shared" si="1"/>
        <v>0</v>
      </c>
      <c r="G30" s="51"/>
      <c r="H30" s="46">
        <f t="shared" si="2"/>
        <v>0</v>
      </c>
      <c r="I30" s="65"/>
      <c r="J30" s="46">
        <f t="shared" si="3"/>
        <v>0</v>
      </c>
      <c r="K30" s="45"/>
      <c r="L30" s="53">
        <f t="shared" si="4"/>
        <v>0</v>
      </c>
      <c r="M30" s="65"/>
      <c r="N30" s="46">
        <f t="shared" si="5"/>
        <v>0</v>
      </c>
      <c r="O30" s="47">
        <f t="shared" si="6"/>
        <v>0</v>
      </c>
    </row>
    <row r="31" spans="1:15" ht="63">
      <c r="A31" s="3">
        <v>27</v>
      </c>
      <c r="B31" s="40" t="s">
        <v>29</v>
      </c>
      <c r="C31" s="41"/>
      <c r="D31" s="46">
        <f t="shared" si="0"/>
        <v>0</v>
      </c>
      <c r="E31" s="42"/>
      <c r="F31" s="46">
        <f t="shared" si="1"/>
        <v>0</v>
      </c>
      <c r="G31" s="51"/>
      <c r="H31" s="46">
        <f t="shared" si="2"/>
        <v>0</v>
      </c>
      <c r="I31" s="65"/>
      <c r="J31" s="46">
        <f t="shared" si="3"/>
        <v>0</v>
      </c>
      <c r="K31" s="45"/>
      <c r="L31" s="53">
        <f t="shared" si="4"/>
        <v>0</v>
      </c>
      <c r="M31" s="65"/>
      <c r="N31" s="46">
        <f t="shared" si="5"/>
        <v>0</v>
      </c>
      <c r="O31" s="47">
        <f t="shared" si="6"/>
        <v>0</v>
      </c>
    </row>
    <row r="32" spans="1:15" ht="47.25">
      <c r="A32" s="3">
        <v>28</v>
      </c>
      <c r="B32" s="40" t="s">
        <v>39</v>
      </c>
      <c r="C32" s="41"/>
      <c r="D32" s="46">
        <f t="shared" si="0"/>
        <v>0</v>
      </c>
      <c r="E32" s="42"/>
      <c r="F32" s="46">
        <f t="shared" si="1"/>
        <v>0</v>
      </c>
      <c r="G32" s="51"/>
      <c r="H32" s="46">
        <f t="shared" si="2"/>
        <v>0</v>
      </c>
      <c r="I32" s="65"/>
      <c r="J32" s="46">
        <f t="shared" si="3"/>
        <v>0</v>
      </c>
      <c r="K32" s="45"/>
      <c r="L32" s="53">
        <f t="shared" si="4"/>
        <v>0</v>
      </c>
      <c r="M32" s="65"/>
      <c r="N32" s="46">
        <f t="shared" si="5"/>
        <v>0</v>
      </c>
      <c r="O32" s="47">
        <f t="shared" si="6"/>
        <v>0</v>
      </c>
    </row>
    <row r="33" spans="1:15" ht="63">
      <c r="A33" s="3">
        <v>29</v>
      </c>
      <c r="B33" s="40" t="s">
        <v>13</v>
      </c>
      <c r="C33" s="41"/>
      <c r="D33" s="46">
        <f t="shared" si="0"/>
        <v>0</v>
      </c>
      <c r="E33" s="42"/>
      <c r="F33" s="46">
        <f t="shared" si="1"/>
        <v>0</v>
      </c>
      <c r="G33" s="51"/>
      <c r="H33" s="46">
        <f t="shared" si="2"/>
        <v>0</v>
      </c>
      <c r="I33" s="65"/>
      <c r="J33" s="46">
        <f t="shared" si="3"/>
        <v>0</v>
      </c>
      <c r="K33" s="45"/>
      <c r="L33" s="53">
        <f t="shared" si="4"/>
        <v>0</v>
      </c>
      <c r="M33" s="65"/>
      <c r="N33" s="46">
        <f t="shared" si="5"/>
        <v>0</v>
      </c>
      <c r="O33" s="47">
        <f t="shared" si="6"/>
        <v>0</v>
      </c>
    </row>
    <row r="34" spans="1:15" ht="78.75">
      <c r="A34" s="3">
        <v>30</v>
      </c>
      <c r="B34" s="48" t="s">
        <v>43</v>
      </c>
      <c r="C34" s="41"/>
      <c r="D34" s="46">
        <f t="shared" si="0"/>
        <v>0</v>
      </c>
      <c r="E34" s="42"/>
      <c r="F34" s="46">
        <f t="shared" si="1"/>
        <v>0</v>
      </c>
      <c r="G34" s="51"/>
      <c r="H34" s="46">
        <f t="shared" si="2"/>
        <v>0</v>
      </c>
      <c r="I34" s="65"/>
      <c r="J34" s="46">
        <f t="shared" si="3"/>
        <v>0</v>
      </c>
      <c r="K34" s="45"/>
      <c r="L34" s="53">
        <f t="shared" si="4"/>
        <v>0</v>
      </c>
      <c r="M34" s="65"/>
      <c r="N34" s="46">
        <f t="shared" si="5"/>
        <v>0</v>
      </c>
      <c r="O34" s="47">
        <f t="shared" si="6"/>
        <v>0</v>
      </c>
    </row>
    <row r="35" spans="1:15" ht="63">
      <c r="A35" s="3">
        <v>31</v>
      </c>
      <c r="B35" s="40" t="s">
        <v>27</v>
      </c>
      <c r="C35" s="41"/>
      <c r="D35" s="46">
        <f t="shared" si="0"/>
        <v>0</v>
      </c>
      <c r="E35" s="42"/>
      <c r="F35" s="46">
        <f t="shared" si="1"/>
        <v>0</v>
      </c>
      <c r="G35" s="51"/>
      <c r="H35" s="46">
        <f t="shared" si="2"/>
        <v>0</v>
      </c>
      <c r="I35" s="65"/>
      <c r="J35" s="46">
        <f t="shared" si="3"/>
        <v>0</v>
      </c>
      <c r="K35" s="45"/>
      <c r="L35" s="53">
        <f t="shared" si="4"/>
        <v>0</v>
      </c>
      <c r="M35" s="65"/>
      <c r="N35" s="46">
        <f t="shared" si="5"/>
        <v>0</v>
      </c>
      <c r="O35" s="47">
        <f t="shared" si="6"/>
        <v>0</v>
      </c>
    </row>
    <row r="36" spans="1:15" ht="47.25">
      <c r="A36" s="3">
        <v>32</v>
      </c>
      <c r="B36" s="40" t="s">
        <v>25</v>
      </c>
      <c r="C36" s="41"/>
      <c r="D36" s="46">
        <f t="shared" si="0"/>
        <v>0</v>
      </c>
      <c r="E36" s="42"/>
      <c r="F36" s="46">
        <f t="shared" si="1"/>
        <v>0</v>
      </c>
      <c r="G36" s="51"/>
      <c r="H36" s="46">
        <f t="shared" si="2"/>
        <v>0</v>
      </c>
      <c r="I36" s="65"/>
      <c r="J36" s="46">
        <f t="shared" si="3"/>
        <v>0</v>
      </c>
      <c r="K36" s="45"/>
      <c r="L36" s="53">
        <f t="shared" si="4"/>
        <v>0</v>
      </c>
      <c r="M36" s="65"/>
      <c r="N36" s="46">
        <f t="shared" si="5"/>
        <v>0</v>
      </c>
      <c r="O36" s="47">
        <f t="shared" si="6"/>
        <v>0</v>
      </c>
    </row>
    <row r="37" spans="1:15" ht="47.25">
      <c r="A37" s="3">
        <v>33</v>
      </c>
      <c r="B37" s="40" t="s">
        <v>11</v>
      </c>
      <c r="C37" s="41"/>
      <c r="D37" s="46">
        <f t="shared" si="0"/>
        <v>0</v>
      </c>
      <c r="E37" s="42"/>
      <c r="F37" s="46">
        <f t="shared" si="1"/>
        <v>0</v>
      </c>
      <c r="G37" s="51"/>
      <c r="H37" s="46">
        <f t="shared" si="2"/>
        <v>0</v>
      </c>
      <c r="I37" s="65"/>
      <c r="J37" s="46">
        <f t="shared" si="3"/>
        <v>0</v>
      </c>
      <c r="K37" s="45"/>
      <c r="L37" s="53">
        <f t="shared" si="4"/>
        <v>0</v>
      </c>
      <c r="M37" s="65"/>
      <c r="N37" s="46">
        <f t="shared" si="5"/>
        <v>0</v>
      </c>
      <c r="O37" s="47">
        <f t="shared" si="6"/>
        <v>0</v>
      </c>
    </row>
    <row r="38" spans="4:15" ht="15.75">
      <c r="D38" s="14">
        <v>5</v>
      </c>
      <c r="E38" s="14"/>
      <c r="F38" s="14">
        <v>5</v>
      </c>
      <c r="G38" s="14"/>
      <c r="H38" s="14">
        <v>5</v>
      </c>
      <c r="I38" s="14"/>
      <c r="J38" s="14">
        <v>5</v>
      </c>
      <c r="K38" s="14"/>
      <c r="L38" s="20">
        <v>5</v>
      </c>
      <c r="M38" s="20"/>
      <c r="N38" s="20">
        <v>5</v>
      </c>
      <c r="O38" s="47">
        <f>D38+F38+H38+J38+L38+N38</f>
        <v>30</v>
      </c>
    </row>
    <row r="39" spans="2:15" ht="15.75">
      <c r="B39" s="5" t="s">
        <v>53</v>
      </c>
      <c r="C39" s="6">
        <f>SUM(C5:C37)</f>
        <v>0</v>
      </c>
      <c r="E39" s="6">
        <f aca="true" t="shared" si="7" ref="E39:O39">SUM(E5:E37)</f>
        <v>0</v>
      </c>
      <c r="G39" s="6">
        <f t="shared" si="7"/>
        <v>0</v>
      </c>
      <c r="H39" s="6">
        <f t="shared" si="7"/>
        <v>0</v>
      </c>
      <c r="I39" s="6">
        <f t="shared" si="7"/>
        <v>0</v>
      </c>
      <c r="J39" s="6">
        <f t="shared" si="7"/>
        <v>0</v>
      </c>
      <c r="K39" s="6">
        <f t="shared" si="7"/>
        <v>0</v>
      </c>
      <c r="L39" s="6">
        <f t="shared" si="7"/>
        <v>0</v>
      </c>
      <c r="M39" s="6">
        <f t="shared" si="7"/>
        <v>0</v>
      </c>
      <c r="N39" s="6">
        <f t="shared" si="7"/>
        <v>0</v>
      </c>
      <c r="O39" s="6">
        <f t="shared" si="7"/>
        <v>0</v>
      </c>
    </row>
    <row r="40" spans="4:15" ht="15.75"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30"/>
    </row>
    <row r="42" ht="15.75">
      <c r="O42" s="31">
        <f>O39/510</f>
        <v>0</v>
      </c>
    </row>
  </sheetData>
  <sheetProtection/>
  <mergeCells count="6">
    <mergeCell ref="C3:D3"/>
    <mergeCell ref="G3:H3"/>
    <mergeCell ref="K3:L3"/>
    <mergeCell ref="E3:F3"/>
    <mergeCell ref="I3:J3"/>
    <mergeCell ref="M3:N3"/>
  </mergeCells>
  <printOptions/>
  <pageMargins left="0.75" right="0.75" top="1" bottom="1" header="0.5" footer="0.5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2"/>
  <sheetViews>
    <sheetView zoomScale="75" zoomScaleNormal="75" zoomScaleSheetLayoutView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5" sqref="N5"/>
    </sheetView>
  </sheetViews>
  <sheetFormatPr defaultColWidth="9.140625" defaultRowHeight="12.75"/>
  <cols>
    <col min="1" max="1" width="9.140625" style="5" customWidth="1"/>
    <col min="2" max="2" width="26.28125" style="5" customWidth="1"/>
    <col min="3" max="4" width="15.7109375" style="6" customWidth="1"/>
    <col min="5" max="6" width="15.28125" style="6" customWidth="1"/>
    <col min="7" max="16" width="16.7109375" style="6" customWidth="1"/>
    <col min="17" max="17" width="18.28125" style="6" customWidth="1"/>
    <col min="18" max="16384" width="9.140625" style="6" customWidth="1"/>
  </cols>
  <sheetData>
    <row r="1" ht="15.75">
      <c r="B1" s="5" t="s">
        <v>66</v>
      </c>
    </row>
    <row r="2" spans="1:17" ht="15.75">
      <c r="A2" s="7"/>
      <c r="B2" s="7"/>
      <c r="C2" s="23">
        <v>1</v>
      </c>
      <c r="D2" s="24"/>
      <c r="E2" s="23">
        <v>2</v>
      </c>
      <c r="F2" s="24"/>
      <c r="G2" s="8">
        <v>3</v>
      </c>
      <c r="H2" s="8"/>
      <c r="I2" s="23">
        <v>4</v>
      </c>
      <c r="J2" s="24"/>
      <c r="K2" s="23">
        <v>5</v>
      </c>
      <c r="L2" s="24"/>
      <c r="M2" s="23">
        <v>6</v>
      </c>
      <c r="N2" s="24"/>
      <c r="O2" s="23">
        <v>7</v>
      </c>
      <c r="P2" s="24"/>
      <c r="Q2" s="12"/>
    </row>
    <row r="3" spans="1:17" ht="69.75" customHeight="1">
      <c r="A3" s="3" t="s">
        <v>1</v>
      </c>
      <c r="B3" s="3" t="s">
        <v>0</v>
      </c>
      <c r="C3" s="76" t="s">
        <v>67</v>
      </c>
      <c r="D3" s="77"/>
      <c r="E3" s="78" t="s">
        <v>68</v>
      </c>
      <c r="F3" s="79"/>
      <c r="G3" s="76" t="s">
        <v>69</v>
      </c>
      <c r="H3" s="77"/>
      <c r="I3" s="76" t="s">
        <v>70</v>
      </c>
      <c r="J3" s="77"/>
      <c r="K3" s="76" t="s">
        <v>71</v>
      </c>
      <c r="L3" s="77"/>
      <c r="M3" s="76" t="s">
        <v>72</v>
      </c>
      <c r="N3" s="77"/>
      <c r="O3" s="76" t="s">
        <v>73</v>
      </c>
      <c r="P3" s="77"/>
      <c r="Q3" s="13" t="str">
        <f>B1</f>
        <v>Критерий 2 Ресурсное обеспечение образовательных программ основного общего образования в ПОО</v>
      </c>
    </row>
    <row r="4" spans="1:17" ht="69.75" customHeight="1">
      <c r="A4" s="3"/>
      <c r="B4" s="3"/>
      <c r="C4" s="9" t="s">
        <v>3</v>
      </c>
      <c r="D4" s="9" t="s">
        <v>4</v>
      </c>
      <c r="E4" s="9" t="s">
        <v>3</v>
      </c>
      <c r="F4" s="9" t="s">
        <v>4</v>
      </c>
      <c r="G4" s="9" t="s">
        <v>3</v>
      </c>
      <c r="H4" s="9" t="s">
        <v>4</v>
      </c>
      <c r="I4" s="9" t="s">
        <v>3</v>
      </c>
      <c r="J4" s="9" t="s">
        <v>4</v>
      </c>
      <c r="K4" s="9" t="s">
        <v>3</v>
      </c>
      <c r="L4" s="9" t="s">
        <v>4</v>
      </c>
      <c r="M4" s="9" t="s">
        <v>3</v>
      </c>
      <c r="N4" s="9" t="s">
        <v>4</v>
      </c>
      <c r="O4" s="9" t="s">
        <v>3</v>
      </c>
      <c r="P4" s="9" t="s">
        <v>4</v>
      </c>
      <c r="Q4" s="9" t="s">
        <v>4</v>
      </c>
    </row>
    <row r="5" spans="1:17" ht="47.25">
      <c r="A5" s="3">
        <v>1</v>
      </c>
      <c r="B5" s="40" t="s">
        <v>14</v>
      </c>
      <c r="C5" s="66"/>
      <c r="D5" s="46">
        <f>(IF(AND(C5&gt;=100%),5,(IF(AND(C5&gt;=90%,C5&lt;=99%),4,(IF(AND(C5&gt;=80%,C5&lt;=89%),3,(IF(AND(C5&gt;=70%,C5&lt;=79%),2,(IF(AND(C5&gt;=60%,C5&lt;=69%),1,(IF(AND(C5&lt;60%),0))))))))))))</f>
        <v>0</v>
      </c>
      <c r="E5" s="66"/>
      <c r="F5" s="46">
        <f>(IF(AND(E5&gt;=90%),5,(IF(AND(E5&gt;=80%,E5&lt;=89%),4,(IF(AND(E5&gt;=70%,E5&lt;=79%),3,(IF(AND(E5&gt;=60%,E5&lt;=69%),2,(IF(AND(E5&gt;=50%,E5&lt;=59%),1,(IF(AND(E5&lt;50%),0))))))))))))</f>
        <v>0</v>
      </c>
      <c r="G5" s="44"/>
      <c r="H5" s="44">
        <f>IF(AND(G5&gt;="да"),5,(IF(AND(G5=0),0)))</f>
        <v>0</v>
      </c>
      <c r="I5" s="66"/>
      <c r="J5" s="46">
        <f>(IF(AND(I5&gt;=90%),5,(IF(AND(I5&gt;=80%,I5&lt;=89%),4,(IF(AND(I5&gt;=70%,I5&lt;=79%),3,(IF(AND(I5&gt;=60%,I5&lt;=69%),2,(IF(AND(I5&gt;=50%,I5&lt;=59%),1,(IF(AND(I5&lt;50%),0))))))))))))</f>
        <v>0</v>
      </c>
      <c r="K5" s="66"/>
      <c r="L5" s="46">
        <f>(IF(AND(K5&gt;=90%),5,(IF(AND(K5&gt;=80%,K5&lt;=89%),4,(IF(AND(K5&gt;=70%,K5&lt;=79%),3,(IF(AND(K5&gt;=60%,K5&lt;=69%),2,(IF(AND(K5&gt;=50%,K5&lt;=59%),1,(IF(AND(K5&lt;50%),0))))))))))))</f>
        <v>0</v>
      </c>
      <c r="M5" s="66"/>
      <c r="N5" s="46">
        <f>(IF(AND(M5&gt;=70%),5,(IF(AND(M5&gt;=60%,M5&lt;=69%),4,(IF(AND(M5&gt;=50%,M5&lt;=59%),3,(IF(AND(M5&gt;=40%,M5&lt;=49%),2,(IF(AND(M5&gt;=30%,M5&lt;=39%),1,(IF(AND(M5&lt;30%),0))))))))))))</f>
        <v>0</v>
      </c>
      <c r="O5" s="66"/>
      <c r="P5" s="46">
        <f>(IF(AND(O5&gt;=50%),5,(IF(AND(O5&gt;=40%,O5&lt;=49%),4,(IF(AND(O5&gt;=30%,O5&lt;=39%),3,(IF(AND(O5&gt;=20%,O5&lt;=29%),2,(IF(AND(O5&gt;=10%,O5&lt;=19%),1,(IF(AND(O5&lt;10%),0))))))))))))</f>
        <v>0</v>
      </c>
      <c r="Q5" s="43">
        <f>D5+F5+H5+J5+L5+N5+P5</f>
        <v>0</v>
      </c>
    </row>
    <row r="6" spans="1:17" ht="47.25">
      <c r="A6" s="3">
        <v>2</v>
      </c>
      <c r="B6" s="40" t="s">
        <v>15</v>
      </c>
      <c r="C6" s="66"/>
      <c r="D6" s="46">
        <f aca="true" t="shared" si="0" ref="D6:D37">(IF(AND(C6&gt;=100%),5,(IF(AND(C6&gt;=90%,C6&lt;=99%),4,(IF(AND(C6&gt;=80%,C6&lt;=89%),3,(IF(AND(C6&gt;=70%,C6&lt;=79%),2,(IF(AND(C6&gt;=60%,C6&lt;=69%),1,(IF(AND(C6&lt;60%),0))))))))))))</f>
        <v>0</v>
      </c>
      <c r="E6" s="66"/>
      <c r="F6" s="46">
        <f aca="true" t="shared" si="1" ref="F6:F37">(IF(AND(E6&gt;=90%),5,(IF(AND(E6&gt;=80%,E6&lt;=89%),4,(IF(AND(E6&gt;=70%,E6&lt;=79%),3,(IF(AND(E6&gt;=60%,E6&lt;=69%),2,(IF(AND(E6&gt;=50%,E6&lt;=59%),1,(IF(AND(E6&lt;50%),0))))))))))))</f>
        <v>0</v>
      </c>
      <c r="G6" s="44"/>
      <c r="H6" s="44">
        <f aca="true" t="shared" si="2" ref="H6:H37">IF(AND(G6&gt;="да"),5,(IF(AND(G6=0),0)))</f>
        <v>0</v>
      </c>
      <c r="I6" s="66"/>
      <c r="J6" s="46">
        <f aca="true" t="shared" si="3" ref="J6:J37">(IF(AND(I6&gt;=90%),5,(IF(AND(I6&gt;=80%,I6&lt;=89%),4,(IF(AND(I6&gt;=70%,I6&lt;=79%),3,(IF(AND(I6&gt;=60%,I6&lt;=69%),2,(IF(AND(I6&gt;=50%,I6&lt;=59%),1,(IF(AND(I6&lt;50%),0))))))))))))</f>
        <v>0</v>
      </c>
      <c r="K6" s="66"/>
      <c r="L6" s="46">
        <f aca="true" t="shared" si="4" ref="L6:L37">(IF(AND(K6&gt;=90%),5,(IF(AND(K6&gt;=80%,K6&lt;=89%),4,(IF(AND(K6&gt;=70%,K6&lt;=79%),3,(IF(AND(K6&gt;=60%,K6&lt;=69%),2,(IF(AND(K6&gt;=50%,K6&lt;=59%),1,(IF(AND(K6&lt;50%),0))))))))))))</f>
        <v>0</v>
      </c>
      <c r="M6" s="66"/>
      <c r="N6" s="46">
        <f aca="true" t="shared" si="5" ref="N6:N37">(IF(AND(M6&gt;=70%),5,(IF(AND(M6&gt;=60%,M6&lt;=69%),4,(IF(AND(M6&gt;=50%,M6&lt;=59%),3,(IF(AND(M6&gt;=40%,M6&lt;=49%),2,(IF(AND(M6&gt;=30%,M6&lt;=39%),1,(IF(AND(M6&lt;30%),0))))))))))))</f>
        <v>0</v>
      </c>
      <c r="O6" s="66"/>
      <c r="P6" s="46">
        <f aca="true" t="shared" si="6" ref="P6:P37">(IF(AND(O6&gt;=50%),5,(IF(AND(O6&gt;=40%,O6&lt;=49%),4,(IF(AND(O6&gt;=30%,O6&lt;=39%),3,(IF(AND(O6&gt;=20%,O6&lt;=29%),2,(IF(AND(O6&gt;=10%,O6&lt;=19%),1,(IF(AND(O6&lt;10%),0))))))))))))</f>
        <v>0</v>
      </c>
      <c r="Q6" s="43">
        <f aca="true" t="shared" si="7" ref="Q6:Q38">D6+F6+H6+J6+L6+N6+P6</f>
        <v>0</v>
      </c>
    </row>
    <row r="7" spans="1:17" ht="47.25">
      <c r="A7" s="3">
        <v>3</v>
      </c>
      <c r="B7" s="40" t="s">
        <v>31</v>
      </c>
      <c r="C7" s="66"/>
      <c r="D7" s="46">
        <f t="shared" si="0"/>
        <v>0</v>
      </c>
      <c r="E7" s="66"/>
      <c r="F7" s="46">
        <f t="shared" si="1"/>
        <v>0</v>
      </c>
      <c r="G7" s="44"/>
      <c r="H7" s="44">
        <f t="shared" si="2"/>
        <v>0</v>
      </c>
      <c r="I7" s="66"/>
      <c r="J7" s="46">
        <f t="shared" si="3"/>
        <v>0</v>
      </c>
      <c r="K7" s="66"/>
      <c r="L7" s="46">
        <f t="shared" si="4"/>
        <v>0</v>
      </c>
      <c r="M7" s="66"/>
      <c r="N7" s="46">
        <f t="shared" si="5"/>
        <v>0</v>
      </c>
      <c r="O7" s="66"/>
      <c r="P7" s="46">
        <f t="shared" si="6"/>
        <v>0</v>
      </c>
      <c r="Q7" s="43">
        <f t="shared" si="7"/>
        <v>0</v>
      </c>
    </row>
    <row r="8" spans="1:17" ht="47.25">
      <c r="A8" s="3">
        <v>4</v>
      </c>
      <c r="B8" s="40" t="s">
        <v>16</v>
      </c>
      <c r="C8" s="66"/>
      <c r="D8" s="46">
        <f t="shared" si="0"/>
        <v>0</v>
      </c>
      <c r="E8" s="66"/>
      <c r="F8" s="46">
        <f t="shared" si="1"/>
        <v>0</v>
      </c>
      <c r="G8" s="44"/>
      <c r="H8" s="44">
        <f t="shared" si="2"/>
        <v>0</v>
      </c>
      <c r="I8" s="66"/>
      <c r="J8" s="46">
        <f t="shared" si="3"/>
        <v>0</v>
      </c>
      <c r="K8" s="66"/>
      <c r="L8" s="46">
        <f t="shared" si="4"/>
        <v>0</v>
      </c>
      <c r="M8" s="66"/>
      <c r="N8" s="46">
        <f t="shared" si="5"/>
        <v>0</v>
      </c>
      <c r="O8" s="66"/>
      <c r="P8" s="46">
        <f t="shared" si="6"/>
        <v>0</v>
      </c>
      <c r="Q8" s="43">
        <f t="shared" si="7"/>
        <v>0</v>
      </c>
    </row>
    <row r="9" spans="1:17" ht="47.25">
      <c r="A9" s="3">
        <v>5</v>
      </c>
      <c r="B9" s="40" t="s">
        <v>33</v>
      </c>
      <c r="C9" s="66"/>
      <c r="D9" s="46">
        <f t="shared" si="0"/>
        <v>0</v>
      </c>
      <c r="E9" s="66"/>
      <c r="F9" s="46">
        <f t="shared" si="1"/>
        <v>0</v>
      </c>
      <c r="G9" s="44"/>
      <c r="H9" s="44">
        <f t="shared" si="2"/>
        <v>0</v>
      </c>
      <c r="I9" s="66"/>
      <c r="J9" s="46">
        <f t="shared" si="3"/>
        <v>0</v>
      </c>
      <c r="K9" s="66"/>
      <c r="L9" s="46">
        <f t="shared" si="4"/>
        <v>0</v>
      </c>
      <c r="M9" s="66"/>
      <c r="N9" s="46">
        <f t="shared" si="5"/>
        <v>0</v>
      </c>
      <c r="O9" s="66"/>
      <c r="P9" s="46">
        <f t="shared" si="6"/>
        <v>0</v>
      </c>
      <c r="Q9" s="43">
        <f t="shared" si="7"/>
        <v>0</v>
      </c>
    </row>
    <row r="10" spans="1:17" ht="47.25">
      <c r="A10" s="3">
        <v>6</v>
      </c>
      <c r="B10" s="40" t="s">
        <v>37</v>
      </c>
      <c r="C10" s="66"/>
      <c r="D10" s="46">
        <f t="shared" si="0"/>
        <v>0</v>
      </c>
      <c r="E10" s="66"/>
      <c r="F10" s="46">
        <f t="shared" si="1"/>
        <v>0</v>
      </c>
      <c r="G10" s="44"/>
      <c r="H10" s="44">
        <f t="shared" si="2"/>
        <v>0</v>
      </c>
      <c r="I10" s="66"/>
      <c r="J10" s="46">
        <f t="shared" si="3"/>
        <v>0</v>
      </c>
      <c r="K10" s="66"/>
      <c r="L10" s="46">
        <f t="shared" si="4"/>
        <v>0</v>
      </c>
      <c r="M10" s="66"/>
      <c r="N10" s="46">
        <f t="shared" si="5"/>
        <v>0</v>
      </c>
      <c r="O10" s="66"/>
      <c r="P10" s="46">
        <f t="shared" si="6"/>
        <v>0</v>
      </c>
      <c r="Q10" s="43">
        <f t="shared" si="7"/>
        <v>0</v>
      </c>
    </row>
    <row r="11" spans="1:17" ht="47.25">
      <c r="A11" s="3">
        <v>7</v>
      </c>
      <c r="B11" s="40" t="s">
        <v>35</v>
      </c>
      <c r="C11" s="66"/>
      <c r="D11" s="46">
        <f t="shared" si="0"/>
        <v>0</v>
      </c>
      <c r="E11" s="66"/>
      <c r="F11" s="46">
        <f t="shared" si="1"/>
        <v>0</v>
      </c>
      <c r="G11" s="44"/>
      <c r="H11" s="44">
        <f t="shared" si="2"/>
        <v>0</v>
      </c>
      <c r="I11" s="66"/>
      <c r="J11" s="46">
        <f t="shared" si="3"/>
        <v>0</v>
      </c>
      <c r="K11" s="66"/>
      <c r="L11" s="46">
        <f t="shared" si="4"/>
        <v>0</v>
      </c>
      <c r="M11" s="66"/>
      <c r="N11" s="46">
        <f t="shared" si="5"/>
        <v>0</v>
      </c>
      <c r="O11" s="66"/>
      <c r="P11" s="46">
        <f t="shared" si="6"/>
        <v>0</v>
      </c>
      <c r="Q11" s="43">
        <f t="shared" si="7"/>
        <v>0</v>
      </c>
    </row>
    <row r="12" spans="1:17" ht="47.25">
      <c r="A12" s="3">
        <v>8</v>
      </c>
      <c r="B12" s="40" t="s">
        <v>42</v>
      </c>
      <c r="C12" s="66"/>
      <c r="D12" s="46">
        <f t="shared" si="0"/>
        <v>0</v>
      </c>
      <c r="E12" s="66"/>
      <c r="F12" s="46">
        <f t="shared" si="1"/>
        <v>0</v>
      </c>
      <c r="G12" s="44"/>
      <c r="H12" s="44">
        <f t="shared" si="2"/>
        <v>0</v>
      </c>
      <c r="I12" s="66"/>
      <c r="J12" s="46">
        <f t="shared" si="3"/>
        <v>0</v>
      </c>
      <c r="K12" s="66"/>
      <c r="L12" s="46">
        <f t="shared" si="4"/>
        <v>0</v>
      </c>
      <c r="M12" s="66"/>
      <c r="N12" s="46">
        <f t="shared" si="5"/>
        <v>0</v>
      </c>
      <c r="O12" s="66"/>
      <c r="P12" s="46">
        <f t="shared" si="6"/>
        <v>0</v>
      </c>
      <c r="Q12" s="43">
        <f t="shared" si="7"/>
        <v>0</v>
      </c>
    </row>
    <row r="13" spans="1:17" ht="47.25">
      <c r="A13" s="3">
        <v>9</v>
      </c>
      <c r="B13" s="50" t="s">
        <v>17</v>
      </c>
      <c r="C13" s="66"/>
      <c r="D13" s="46">
        <f t="shared" si="0"/>
        <v>0</v>
      </c>
      <c r="E13" s="66"/>
      <c r="F13" s="46">
        <f t="shared" si="1"/>
        <v>0</v>
      </c>
      <c r="G13" s="44"/>
      <c r="H13" s="44">
        <f t="shared" si="2"/>
        <v>0</v>
      </c>
      <c r="I13" s="66"/>
      <c r="J13" s="46">
        <f t="shared" si="3"/>
        <v>0</v>
      </c>
      <c r="K13" s="66"/>
      <c r="L13" s="46">
        <f t="shared" si="4"/>
        <v>0</v>
      </c>
      <c r="M13" s="66"/>
      <c r="N13" s="46">
        <f t="shared" si="5"/>
        <v>0</v>
      </c>
      <c r="O13" s="66"/>
      <c r="P13" s="46">
        <f t="shared" si="6"/>
        <v>0</v>
      </c>
      <c r="Q13" s="43">
        <f t="shared" si="7"/>
        <v>0</v>
      </c>
    </row>
    <row r="14" spans="1:17" ht="47.25">
      <c r="A14" s="3">
        <v>10</v>
      </c>
      <c r="B14" s="40" t="s">
        <v>41</v>
      </c>
      <c r="C14" s="66"/>
      <c r="D14" s="46">
        <f t="shared" si="0"/>
        <v>0</v>
      </c>
      <c r="E14" s="66"/>
      <c r="F14" s="46">
        <f t="shared" si="1"/>
        <v>0</v>
      </c>
      <c r="G14" s="44"/>
      <c r="H14" s="44">
        <f t="shared" si="2"/>
        <v>0</v>
      </c>
      <c r="I14" s="66"/>
      <c r="J14" s="46">
        <f t="shared" si="3"/>
        <v>0</v>
      </c>
      <c r="K14" s="66"/>
      <c r="L14" s="46">
        <f t="shared" si="4"/>
        <v>0</v>
      </c>
      <c r="M14" s="66"/>
      <c r="N14" s="46">
        <f t="shared" si="5"/>
        <v>0</v>
      </c>
      <c r="O14" s="66"/>
      <c r="P14" s="46">
        <f t="shared" si="6"/>
        <v>0</v>
      </c>
      <c r="Q14" s="43">
        <f t="shared" si="7"/>
        <v>0</v>
      </c>
    </row>
    <row r="15" spans="1:17" ht="47.25">
      <c r="A15" s="3">
        <v>11</v>
      </c>
      <c r="B15" s="40" t="s">
        <v>18</v>
      </c>
      <c r="C15" s="66"/>
      <c r="D15" s="46">
        <f t="shared" si="0"/>
        <v>0</v>
      </c>
      <c r="E15" s="66"/>
      <c r="F15" s="46">
        <f t="shared" si="1"/>
        <v>0</v>
      </c>
      <c r="G15" s="44"/>
      <c r="H15" s="44">
        <f t="shared" si="2"/>
        <v>0</v>
      </c>
      <c r="I15" s="66"/>
      <c r="J15" s="46">
        <f t="shared" si="3"/>
        <v>0</v>
      </c>
      <c r="K15" s="66"/>
      <c r="L15" s="46">
        <f t="shared" si="4"/>
        <v>0</v>
      </c>
      <c r="M15" s="66"/>
      <c r="N15" s="46">
        <f t="shared" si="5"/>
        <v>0</v>
      </c>
      <c r="O15" s="66"/>
      <c r="P15" s="46">
        <f t="shared" si="6"/>
        <v>0</v>
      </c>
      <c r="Q15" s="43">
        <f t="shared" si="7"/>
        <v>0</v>
      </c>
    </row>
    <row r="16" spans="1:17" ht="63">
      <c r="A16" s="3">
        <v>12</v>
      </c>
      <c r="B16" s="40" t="s">
        <v>32</v>
      </c>
      <c r="C16" s="66"/>
      <c r="D16" s="46">
        <f t="shared" si="0"/>
        <v>0</v>
      </c>
      <c r="E16" s="66"/>
      <c r="F16" s="46">
        <f t="shared" si="1"/>
        <v>0</v>
      </c>
      <c r="G16" s="44"/>
      <c r="H16" s="44">
        <f t="shared" si="2"/>
        <v>0</v>
      </c>
      <c r="I16" s="66"/>
      <c r="J16" s="46">
        <f t="shared" si="3"/>
        <v>0</v>
      </c>
      <c r="K16" s="66"/>
      <c r="L16" s="46">
        <f t="shared" si="4"/>
        <v>0</v>
      </c>
      <c r="M16" s="66"/>
      <c r="N16" s="46">
        <f t="shared" si="5"/>
        <v>0</v>
      </c>
      <c r="O16" s="66"/>
      <c r="P16" s="46">
        <f t="shared" si="6"/>
        <v>0</v>
      </c>
      <c r="Q16" s="43">
        <f t="shared" si="7"/>
        <v>0</v>
      </c>
    </row>
    <row r="17" spans="1:17" ht="47.25">
      <c r="A17" s="3">
        <v>13</v>
      </c>
      <c r="B17" s="40" t="s">
        <v>38</v>
      </c>
      <c r="C17" s="66"/>
      <c r="D17" s="46">
        <f t="shared" si="0"/>
        <v>0</v>
      </c>
      <c r="E17" s="66"/>
      <c r="F17" s="46">
        <f t="shared" si="1"/>
        <v>0</v>
      </c>
      <c r="G17" s="44"/>
      <c r="H17" s="44">
        <f t="shared" si="2"/>
        <v>0</v>
      </c>
      <c r="I17" s="66"/>
      <c r="J17" s="46">
        <f t="shared" si="3"/>
        <v>0</v>
      </c>
      <c r="K17" s="66"/>
      <c r="L17" s="46">
        <f t="shared" si="4"/>
        <v>0</v>
      </c>
      <c r="M17" s="66"/>
      <c r="N17" s="46">
        <f t="shared" si="5"/>
        <v>0</v>
      </c>
      <c r="O17" s="66"/>
      <c r="P17" s="46">
        <f t="shared" si="6"/>
        <v>0</v>
      </c>
      <c r="Q17" s="43">
        <f t="shared" si="7"/>
        <v>0</v>
      </c>
    </row>
    <row r="18" spans="1:17" ht="47.25">
      <c r="A18" s="3">
        <v>14</v>
      </c>
      <c r="B18" s="40" t="s">
        <v>20</v>
      </c>
      <c r="C18" s="66"/>
      <c r="D18" s="46">
        <f t="shared" si="0"/>
        <v>0</v>
      </c>
      <c r="E18" s="66"/>
      <c r="F18" s="46">
        <f t="shared" si="1"/>
        <v>0</v>
      </c>
      <c r="G18" s="44"/>
      <c r="H18" s="44">
        <f t="shared" si="2"/>
        <v>0</v>
      </c>
      <c r="I18" s="66"/>
      <c r="J18" s="46">
        <f t="shared" si="3"/>
        <v>0</v>
      </c>
      <c r="K18" s="66"/>
      <c r="L18" s="46">
        <f t="shared" si="4"/>
        <v>0</v>
      </c>
      <c r="M18" s="66"/>
      <c r="N18" s="46">
        <f t="shared" si="5"/>
        <v>0</v>
      </c>
      <c r="O18" s="66"/>
      <c r="P18" s="46">
        <f t="shared" si="6"/>
        <v>0</v>
      </c>
      <c r="Q18" s="43">
        <f t="shared" si="7"/>
        <v>0</v>
      </c>
    </row>
    <row r="19" spans="1:17" ht="63">
      <c r="A19" s="3">
        <v>15</v>
      </c>
      <c r="B19" s="50" t="s">
        <v>21</v>
      </c>
      <c r="C19" s="66"/>
      <c r="D19" s="46">
        <f t="shared" si="0"/>
        <v>0</v>
      </c>
      <c r="E19" s="66"/>
      <c r="F19" s="46">
        <f t="shared" si="1"/>
        <v>0</v>
      </c>
      <c r="G19" s="44"/>
      <c r="H19" s="44">
        <f t="shared" si="2"/>
        <v>0</v>
      </c>
      <c r="I19" s="66"/>
      <c r="J19" s="46">
        <f t="shared" si="3"/>
        <v>0</v>
      </c>
      <c r="K19" s="66"/>
      <c r="L19" s="46">
        <f t="shared" si="4"/>
        <v>0</v>
      </c>
      <c r="M19" s="66"/>
      <c r="N19" s="46">
        <f t="shared" si="5"/>
        <v>0</v>
      </c>
      <c r="O19" s="66"/>
      <c r="P19" s="46">
        <f t="shared" si="6"/>
        <v>0</v>
      </c>
      <c r="Q19" s="43">
        <f t="shared" si="7"/>
        <v>0</v>
      </c>
    </row>
    <row r="20" spans="1:17" ht="63">
      <c r="A20" s="3">
        <v>16</v>
      </c>
      <c r="B20" s="40" t="s">
        <v>19</v>
      </c>
      <c r="C20" s="66"/>
      <c r="D20" s="46">
        <f t="shared" si="0"/>
        <v>0</v>
      </c>
      <c r="E20" s="66"/>
      <c r="F20" s="46">
        <f t="shared" si="1"/>
        <v>0</v>
      </c>
      <c r="G20" s="44"/>
      <c r="H20" s="44">
        <f t="shared" si="2"/>
        <v>0</v>
      </c>
      <c r="I20" s="66"/>
      <c r="J20" s="46">
        <f t="shared" si="3"/>
        <v>0</v>
      </c>
      <c r="K20" s="66"/>
      <c r="L20" s="46">
        <f t="shared" si="4"/>
        <v>0</v>
      </c>
      <c r="M20" s="66"/>
      <c r="N20" s="46">
        <f t="shared" si="5"/>
        <v>0</v>
      </c>
      <c r="O20" s="66"/>
      <c r="P20" s="46">
        <f t="shared" si="6"/>
        <v>0</v>
      </c>
      <c r="Q20" s="43">
        <f t="shared" si="7"/>
        <v>0</v>
      </c>
    </row>
    <row r="21" spans="1:17" ht="47.25">
      <c r="A21" s="3">
        <v>17</v>
      </c>
      <c r="B21" s="40" t="s">
        <v>12</v>
      </c>
      <c r="C21" s="66"/>
      <c r="D21" s="46">
        <f t="shared" si="0"/>
        <v>0</v>
      </c>
      <c r="E21" s="66"/>
      <c r="F21" s="46">
        <f t="shared" si="1"/>
        <v>0</v>
      </c>
      <c r="G21" s="44"/>
      <c r="H21" s="44">
        <f t="shared" si="2"/>
        <v>0</v>
      </c>
      <c r="I21" s="66"/>
      <c r="J21" s="46">
        <f t="shared" si="3"/>
        <v>0</v>
      </c>
      <c r="K21" s="66"/>
      <c r="L21" s="46">
        <f t="shared" si="4"/>
        <v>0</v>
      </c>
      <c r="M21" s="66"/>
      <c r="N21" s="46">
        <f t="shared" si="5"/>
        <v>0</v>
      </c>
      <c r="O21" s="66"/>
      <c r="P21" s="46">
        <f t="shared" si="6"/>
        <v>0</v>
      </c>
      <c r="Q21" s="43">
        <f t="shared" si="7"/>
        <v>0</v>
      </c>
    </row>
    <row r="22" spans="1:17" ht="47.25">
      <c r="A22" s="3">
        <v>18</v>
      </c>
      <c r="B22" s="40" t="s">
        <v>36</v>
      </c>
      <c r="C22" s="66"/>
      <c r="D22" s="46">
        <f t="shared" si="0"/>
        <v>0</v>
      </c>
      <c r="E22" s="66"/>
      <c r="F22" s="46">
        <f t="shared" si="1"/>
        <v>0</v>
      </c>
      <c r="G22" s="44"/>
      <c r="H22" s="44">
        <f t="shared" si="2"/>
        <v>0</v>
      </c>
      <c r="I22" s="66"/>
      <c r="J22" s="46">
        <f t="shared" si="3"/>
        <v>0</v>
      </c>
      <c r="K22" s="66"/>
      <c r="L22" s="46">
        <f t="shared" si="4"/>
        <v>0</v>
      </c>
      <c r="M22" s="66"/>
      <c r="N22" s="46">
        <f t="shared" si="5"/>
        <v>0</v>
      </c>
      <c r="O22" s="66"/>
      <c r="P22" s="46">
        <f t="shared" si="6"/>
        <v>0</v>
      </c>
      <c r="Q22" s="43">
        <f t="shared" si="7"/>
        <v>0</v>
      </c>
    </row>
    <row r="23" spans="1:17" ht="47.25">
      <c r="A23" s="3">
        <v>19</v>
      </c>
      <c r="B23" s="40" t="s">
        <v>28</v>
      </c>
      <c r="C23" s="66"/>
      <c r="D23" s="46">
        <f t="shared" si="0"/>
        <v>0</v>
      </c>
      <c r="E23" s="66"/>
      <c r="F23" s="46">
        <f t="shared" si="1"/>
        <v>0</v>
      </c>
      <c r="G23" s="44"/>
      <c r="H23" s="44">
        <f t="shared" si="2"/>
        <v>0</v>
      </c>
      <c r="I23" s="66"/>
      <c r="J23" s="46">
        <f t="shared" si="3"/>
        <v>0</v>
      </c>
      <c r="K23" s="66"/>
      <c r="L23" s="46">
        <f t="shared" si="4"/>
        <v>0</v>
      </c>
      <c r="M23" s="66"/>
      <c r="N23" s="46">
        <f t="shared" si="5"/>
        <v>0</v>
      </c>
      <c r="O23" s="66"/>
      <c r="P23" s="46">
        <f t="shared" si="6"/>
        <v>0</v>
      </c>
      <c r="Q23" s="43">
        <f t="shared" si="7"/>
        <v>0</v>
      </c>
    </row>
    <row r="24" spans="1:17" ht="63">
      <c r="A24" s="3">
        <v>20</v>
      </c>
      <c r="B24" s="40" t="s">
        <v>22</v>
      </c>
      <c r="C24" s="66"/>
      <c r="D24" s="46">
        <f t="shared" si="0"/>
        <v>0</v>
      </c>
      <c r="E24" s="66"/>
      <c r="F24" s="46">
        <f t="shared" si="1"/>
        <v>0</v>
      </c>
      <c r="G24" s="44"/>
      <c r="H24" s="44">
        <f t="shared" si="2"/>
        <v>0</v>
      </c>
      <c r="I24" s="66"/>
      <c r="J24" s="46">
        <f t="shared" si="3"/>
        <v>0</v>
      </c>
      <c r="K24" s="66"/>
      <c r="L24" s="46">
        <f t="shared" si="4"/>
        <v>0</v>
      </c>
      <c r="M24" s="66"/>
      <c r="N24" s="46">
        <f t="shared" si="5"/>
        <v>0</v>
      </c>
      <c r="O24" s="66"/>
      <c r="P24" s="46">
        <f t="shared" si="6"/>
        <v>0</v>
      </c>
      <c r="Q24" s="43">
        <f t="shared" si="7"/>
        <v>0</v>
      </c>
    </row>
    <row r="25" spans="1:17" ht="47.25">
      <c r="A25" s="3">
        <v>21</v>
      </c>
      <c r="B25" s="40" t="s">
        <v>23</v>
      </c>
      <c r="C25" s="66"/>
      <c r="D25" s="46">
        <f t="shared" si="0"/>
        <v>0</v>
      </c>
      <c r="E25" s="66"/>
      <c r="F25" s="46">
        <f t="shared" si="1"/>
        <v>0</v>
      </c>
      <c r="G25" s="44"/>
      <c r="H25" s="44">
        <f t="shared" si="2"/>
        <v>0</v>
      </c>
      <c r="I25" s="66"/>
      <c r="J25" s="46">
        <f t="shared" si="3"/>
        <v>0</v>
      </c>
      <c r="K25" s="66"/>
      <c r="L25" s="46">
        <f t="shared" si="4"/>
        <v>0</v>
      </c>
      <c r="M25" s="66"/>
      <c r="N25" s="46">
        <f t="shared" si="5"/>
        <v>0</v>
      </c>
      <c r="O25" s="66"/>
      <c r="P25" s="46">
        <f t="shared" si="6"/>
        <v>0</v>
      </c>
      <c r="Q25" s="43">
        <f t="shared" si="7"/>
        <v>0</v>
      </c>
    </row>
    <row r="26" spans="1:17" ht="47.25">
      <c r="A26" s="3">
        <v>22</v>
      </c>
      <c r="B26" s="40" t="s">
        <v>24</v>
      </c>
      <c r="C26" s="66"/>
      <c r="D26" s="46">
        <f t="shared" si="0"/>
        <v>0</v>
      </c>
      <c r="E26" s="66"/>
      <c r="F26" s="46">
        <f t="shared" si="1"/>
        <v>0</v>
      </c>
      <c r="G26" s="44"/>
      <c r="H26" s="44">
        <f t="shared" si="2"/>
        <v>0</v>
      </c>
      <c r="I26" s="66"/>
      <c r="J26" s="46">
        <f t="shared" si="3"/>
        <v>0</v>
      </c>
      <c r="K26" s="66"/>
      <c r="L26" s="46">
        <f t="shared" si="4"/>
        <v>0</v>
      </c>
      <c r="M26" s="66"/>
      <c r="N26" s="46">
        <f t="shared" si="5"/>
        <v>0</v>
      </c>
      <c r="O26" s="66"/>
      <c r="P26" s="46">
        <f t="shared" si="6"/>
        <v>0</v>
      </c>
      <c r="Q26" s="43">
        <f t="shared" si="7"/>
        <v>0</v>
      </c>
    </row>
    <row r="27" spans="1:17" ht="31.5">
      <c r="A27" s="3">
        <v>23</v>
      </c>
      <c r="B27" s="40" t="s">
        <v>30</v>
      </c>
      <c r="C27" s="66"/>
      <c r="D27" s="46">
        <f t="shared" si="0"/>
        <v>0</v>
      </c>
      <c r="E27" s="66"/>
      <c r="F27" s="46">
        <f t="shared" si="1"/>
        <v>0</v>
      </c>
      <c r="G27" s="44"/>
      <c r="H27" s="44">
        <f t="shared" si="2"/>
        <v>0</v>
      </c>
      <c r="I27" s="66"/>
      <c r="J27" s="46">
        <f t="shared" si="3"/>
        <v>0</v>
      </c>
      <c r="K27" s="66"/>
      <c r="L27" s="46">
        <f t="shared" si="4"/>
        <v>0</v>
      </c>
      <c r="M27" s="66"/>
      <c r="N27" s="46">
        <f t="shared" si="5"/>
        <v>0</v>
      </c>
      <c r="O27" s="66"/>
      <c r="P27" s="46">
        <f t="shared" si="6"/>
        <v>0</v>
      </c>
      <c r="Q27" s="43">
        <f t="shared" si="7"/>
        <v>0</v>
      </c>
    </row>
    <row r="28" spans="1:17" ht="47.25">
      <c r="A28" s="3">
        <v>24</v>
      </c>
      <c r="B28" s="40" t="s">
        <v>26</v>
      </c>
      <c r="C28" s="66"/>
      <c r="D28" s="46">
        <f t="shared" si="0"/>
        <v>0</v>
      </c>
      <c r="E28" s="66"/>
      <c r="F28" s="46">
        <f t="shared" si="1"/>
        <v>0</v>
      </c>
      <c r="G28" s="44"/>
      <c r="H28" s="44">
        <f t="shared" si="2"/>
        <v>0</v>
      </c>
      <c r="I28" s="66"/>
      <c r="J28" s="46">
        <f t="shared" si="3"/>
        <v>0</v>
      </c>
      <c r="K28" s="66"/>
      <c r="L28" s="46">
        <f t="shared" si="4"/>
        <v>0</v>
      </c>
      <c r="M28" s="66"/>
      <c r="N28" s="46">
        <f t="shared" si="5"/>
        <v>0</v>
      </c>
      <c r="O28" s="66"/>
      <c r="P28" s="46">
        <f t="shared" si="6"/>
        <v>0</v>
      </c>
      <c r="Q28" s="43">
        <f t="shared" si="7"/>
        <v>0</v>
      </c>
    </row>
    <row r="29" spans="1:17" ht="47.25">
      <c r="A29" s="3">
        <v>25</v>
      </c>
      <c r="B29" s="40" t="s">
        <v>34</v>
      </c>
      <c r="C29" s="66"/>
      <c r="D29" s="46">
        <f t="shared" si="0"/>
        <v>0</v>
      </c>
      <c r="E29" s="66"/>
      <c r="F29" s="46">
        <f t="shared" si="1"/>
        <v>0</v>
      </c>
      <c r="G29" s="44"/>
      <c r="H29" s="44">
        <f t="shared" si="2"/>
        <v>0</v>
      </c>
      <c r="I29" s="66"/>
      <c r="J29" s="46">
        <f t="shared" si="3"/>
        <v>0</v>
      </c>
      <c r="K29" s="66"/>
      <c r="L29" s="46">
        <f t="shared" si="4"/>
        <v>0</v>
      </c>
      <c r="M29" s="66"/>
      <c r="N29" s="46">
        <f t="shared" si="5"/>
        <v>0</v>
      </c>
      <c r="O29" s="66"/>
      <c r="P29" s="46">
        <f t="shared" si="6"/>
        <v>0</v>
      </c>
      <c r="Q29" s="43">
        <f t="shared" si="7"/>
        <v>0</v>
      </c>
    </row>
    <row r="30" spans="1:17" ht="63">
      <c r="A30" s="3">
        <v>26</v>
      </c>
      <c r="B30" s="40" t="s">
        <v>40</v>
      </c>
      <c r="C30" s="66"/>
      <c r="D30" s="46">
        <f t="shared" si="0"/>
        <v>0</v>
      </c>
      <c r="E30" s="66"/>
      <c r="F30" s="46">
        <f t="shared" si="1"/>
        <v>0</v>
      </c>
      <c r="G30" s="44"/>
      <c r="H30" s="44">
        <f t="shared" si="2"/>
        <v>0</v>
      </c>
      <c r="I30" s="66"/>
      <c r="J30" s="46">
        <f t="shared" si="3"/>
        <v>0</v>
      </c>
      <c r="K30" s="66"/>
      <c r="L30" s="46">
        <f t="shared" si="4"/>
        <v>0</v>
      </c>
      <c r="M30" s="66"/>
      <c r="N30" s="46">
        <f t="shared" si="5"/>
        <v>0</v>
      </c>
      <c r="O30" s="66"/>
      <c r="P30" s="46">
        <f t="shared" si="6"/>
        <v>0</v>
      </c>
      <c r="Q30" s="43">
        <f t="shared" si="7"/>
        <v>0</v>
      </c>
    </row>
    <row r="31" spans="1:17" ht="47.25" customHeight="1">
      <c r="A31" s="3">
        <v>27</v>
      </c>
      <c r="B31" s="40" t="s">
        <v>29</v>
      </c>
      <c r="C31" s="66"/>
      <c r="D31" s="46">
        <f t="shared" si="0"/>
        <v>0</v>
      </c>
      <c r="E31" s="66"/>
      <c r="F31" s="46">
        <f t="shared" si="1"/>
        <v>0</v>
      </c>
      <c r="G31" s="44"/>
      <c r="H31" s="44">
        <f t="shared" si="2"/>
        <v>0</v>
      </c>
      <c r="I31" s="66"/>
      <c r="J31" s="46">
        <f t="shared" si="3"/>
        <v>0</v>
      </c>
      <c r="K31" s="66"/>
      <c r="L31" s="46">
        <f t="shared" si="4"/>
        <v>0</v>
      </c>
      <c r="M31" s="66"/>
      <c r="N31" s="46">
        <f t="shared" si="5"/>
        <v>0</v>
      </c>
      <c r="O31" s="66"/>
      <c r="P31" s="46">
        <f t="shared" si="6"/>
        <v>0</v>
      </c>
      <c r="Q31" s="43">
        <f t="shared" si="7"/>
        <v>0</v>
      </c>
    </row>
    <row r="32" spans="1:17" ht="47.25">
      <c r="A32" s="3">
        <v>28</v>
      </c>
      <c r="B32" s="40" t="s">
        <v>39</v>
      </c>
      <c r="C32" s="66"/>
      <c r="D32" s="46">
        <f t="shared" si="0"/>
        <v>0</v>
      </c>
      <c r="E32" s="66"/>
      <c r="F32" s="46">
        <f t="shared" si="1"/>
        <v>0</v>
      </c>
      <c r="G32" s="44"/>
      <c r="H32" s="44">
        <f t="shared" si="2"/>
        <v>0</v>
      </c>
      <c r="I32" s="66"/>
      <c r="J32" s="46">
        <f t="shared" si="3"/>
        <v>0</v>
      </c>
      <c r="K32" s="66"/>
      <c r="L32" s="46">
        <f t="shared" si="4"/>
        <v>0</v>
      </c>
      <c r="M32" s="66"/>
      <c r="N32" s="46">
        <f t="shared" si="5"/>
        <v>0</v>
      </c>
      <c r="O32" s="66"/>
      <c r="P32" s="46">
        <f t="shared" si="6"/>
        <v>0</v>
      </c>
      <c r="Q32" s="43">
        <f t="shared" si="7"/>
        <v>0</v>
      </c>
    </row>
    <row r="33" spans="1:17" ht="63">
      <c r="A33" s="3">
        <v>29</v>
      </c>
      <c r="B33" s="40" t="s">
        <v>13</v>
      </c>
      <c r="C33" s="66"/>
      <c r="D33" s="46">
        <f t="shared" si="0"/>
        <v>0</v>
      </c>
      <c r="E33" s="66"/>
      <c r="F33" s="46">
        <f t="shared" si="1"/>
        <v>0</v>
      </c>
      <c r="G33" s="44"/>
      <c r="H33" s="44">
        <f t="shared" si="2"/>
        <v>0</v>
      </c>
      <c r="I33" s="66"/>
      <c r="J33" s="46">
        <f t="shared" si="3"/>
        <v>0</v>
      </c>
      <c r="K33" s="66"/>
      <c r="L33" s="46">
        <f t="shared" si="4"/>
        <v>0</v>
      </c>
      <c r="M33" s="66"/>
      <c r="N33" s="46">
        <f t="shared" si="5"/>
        <v>0</v>
      </c>
      <c r="O33" s="66"/>
      <c r="P33" s="46">
        <f t="shared" si="6"/>
        <v>0</v>
      </c>
      <c r="Q33" s="43">
        <f t="shared" si="7"/>
        <v>0</v>
      </c>
    </row>
    <row r="34" spans="1:17" ht="78.75">
      <c r="A34" s="3">
        <v>30</v>
      </c>
      <c r="B34" s="48" t="s">
        <v>43</v>
      </c>
      <c r="C34" s="66"/>
      <c r="D34" s="46">
        <f t="shared" si="0"/>
        <v>0</v>
      </c>
      <c r="E34" s="66"/>
      <c r="F34" s="46">
        <f t="shared" si="1"/>
        <v>0</v>
      </c>
      <c r="G34" s="44"/>
      <c r="H34" s="44">
        <f t="shared" si="2"/>
        <v>0</v>
      </c>
      <c r="I34" s="66"/>
      <c r="J34" s="46">
        <f t="shared" si="3"/>
        <v>0</v>
      </c>
      <c r="K34" s="66"/>
      <c r="L34" s="46">
        <f t="shared" si="4"/>
        <v>0</v>
      </c>
      <c r="M34" s="66"/>
      <c r="N34" s="46">
        <f t="shared" si="5"/>
        <v>0</v>
      </c>
      <c r="O34" s="66"/>
      <c r="P34" s="46">
        <f t="shared" si="6"/>
        <v>0</v>
      </c>
      <c r="Q34" s="43">
        <f t="shared" si="7"/>
        <v>0</v>
      </c>
    </row>
    <row r="35" spans="1:17" ht="63">
      <c r="A35" s="3">
        <v>31</v>
      </c>
      <c r="B35" s="40" t="s">
        <v>27</v>
      </c>
      <c r="C35" s="66"/>
      <c r="D35" s="46">
        <f t="shared" si="0"/>
        <v>0</v>
      </c>
      <c r="E35" s="66"/>
      <c r="F35" s="46">
        <f t="shared" si="1"/>
        <v>0</v>
      </c>
      <c r="G35" s="44"/>
      <c r="H35" s="44">
        <f t="shared" si="2"/>
        <v>0</v>
      </c>
      <c r="I35" s="66"/>
      <c r="J35" s="46">
        <f t="shared" si="3"/>
        <v>0</v>
      </c>
      <c r="K35" s="66"/>
      <c r="L35" s="46">
        <f t="shared" si="4"/>
        <v>0</v>
      </c>
      <c r="M35" s="66"/>
      <c r="N35" s="46">
        <f t="shared" si="5"/>
        <v>0</v>
      </c>
      <c r="O35" s="66"/>
      <c r="P35" s="46">
        <f t="shared" si="6"/>
        <v>0</v>
      </c>
      <c r="Q35" s="43">
        <f t="shared" si="7"/>
        <v>0</v>
      </c>
    </row>
    <row r="36" spans="1:17" ht="47.25">
      <c r="A36" s="3">
        <v>32</v>
      </c>
      <c r="B36" s="40" t="s">
        <v>25</v>
      </c>
      <c r="C36" s="66"/>
      <c r="D36" s="46">
        <f t="shared" si="0"/>
        <v>0</v>
      </c>
      <c r="E36" s="66"/>
      <c r="F36" s="46">
        <f t="shared" si="1"/>
        <v>0</v>
      </c>
      <c r="G36" s="44"/>
      <c r="H36" s="44">
        <f t="shared" si="2"/>
        <v>0</v>
      </c>
      <c r="I36" s="66"/>
      <c r="J36" s="46">
        <f t="shared" si="3"/>
        <v>0</v>
      </c>
      <c r="K36" s="66"/>
      <c r="L36" s="46">
        <f t="shared" si="4"/>
        <v>0</v>
      </c>
      <c r="M36" s="66"/>
      <c r="N36" s="46">
        <f t="shared" si="5"/>
        <v>0</v>
      </c>
      <c r="O36" s="66"/>
      <c r="P36" s="46">
        <f t="shared" si="6"/>
        <v>0</v>
      </c>
      <c r="Q36" s="43">
        <f t="shared" si="7"/>
        <v>0</v>
      </c>
    </row>
    <row r="37" spans="1:17" ht="47.25">
      <c r="A37" s="3">
        <v>33</v>
      </c>
      <c r="B37" s="40" t="s">
        <v>11</v>
      </c>
      <c r="C37" s="66"/>
      <c r="D37" s="46">
        <f t="shared" si="0"/>
        <v>0</v>
      </c>
      <c r="E37" s="66"/>
      <c r="F37" s="46">
        <f t="shared" si="1"/>
        <v>0</v>
      </c>
      <c r="G37" s="44"/>
      <c r="H37" s="44">
        <f t="shared" si="2"/>
        <v>0</v>
      </c>
      <c r="I37" s="66"/>
      <c r="J37" s="46">
        <f t="shared" si="3"/>
        <v>0</v>
      </c>
      <c r="K37" s="66"/>
      <c r="L37" s="46">
        <f t="shared" si="4"/>
        <v>0</v>
      </c>
      <c r="M37" s="66"/>
      <c r="N37" s="46">
        <f t="shared" si="5"/>
        <v>0</v>
      </c>
      <c r="O37" s="66"/>
      <c r="P37" s="46">
        <f t="shared" si="6"/>
        <v>0</v>
      </c>
      <c r="Q37" s="43">
        <f t="shared" si="7"/>
        <v>0</v>
      </c>
    </row>
    <row r="38" spans="3:17" ht="15.75">
      <c r="C38" s="14"/>
      <c r="D38" s="14">
        <v>5</v>
      </c>
      <c r="E38" s="14"/>
      <c r="F38" s="14">
        <v>5</v>
      </c>
      <c r="G38" s="14"/>
      <c r="H38" s="14">
        <v>5</v>
      </c>
      <c r="I38" s="14"/>
      <c r="J38" s="7">
        <v>5</v>
      </c>
      <c r="K38" s="14"/>
      <c r="L38" s="14">
        <v>5</v>
      </c>
      <c r="M38" s="14"/>
      <c r="N38" s="14">
        <v>5</v>
      </c>
      <c r="O38" s="14"/>
      <c r="P38" s="14">
        <v>5</v>
      </c>
      <c r="Q38" s="43">
        <f t="shared" si="7"/>
        <v>35</v>
      </c>
    </row>
    <row r="39" spans="2:17" ht="15.75">
      <c r="B39" s="5" t="s">
        <v>10</v>
      </c>
      <c r="C39" s="27" t="e">
        <f aca="true" t="shared" si="8" ref="C39:Q39">AVERAGE(C6:C37)</f>
        <v>#DIV/0!</v>
      </c>
      <c r="D39" s="30">
        <f t="shared" si="8"/>
        <v>0</v>
      </c>
      <c r="E39" s="30" t="e">
        <f t="shared" si="8"/>
        <v>#DIV/0!</v>
      </c>
      <c r="F39" s="30">
        <f t="shared" si="8"/>
        <v>0</v>
      </c>
      <c r="G39" s="27" t="e">
        <f t="shared" si="8"/>
        <v>#DIV/0!</v>
      </c>
      <c r="H39" s="30">
        <f t="shared" si="8"/>
        <v>0</v>
      </c>
      <c r="I39" s="27" t="e">
        <f t="shared" si="8"/>
        <v>#DIV/0!</v>
      </c>
      <c r="J39" s="30">
        <f t="shared" si="8"/>
        <v>0</v>
      </c>
      <c r="K39" s="30" t="e">
        <f t="shared" si="8"/>
        <v>#DIV/0!</v>
      </c>
      <c r="L39" s="30">
        <f t="shared" si="8"/>
        <v>0</v>
      </c>
      <c r="M39" s="30" t="e">
        <f t="shared" si="8"/>
        <v>#DIV/0!</v>
      </c>
      <c r="N39" s="30">
        <f t="shared" si="8"/>
        <v>0</v>
      </c>
      <c r="O39" s="30" t="e">
        <f t="shared" si="8"/>
        <v>#DIV/0!</v>
      </c>
      <c r="P39" s="30">
        <f t="shared" si="8"/>
        <v>0</v>
      </c>
      <c r="Q39" s="30">
        <f t="shared" si="8"/>
        <v>0</v>
      </c>
    </row>
    <row r="40" spans="4:17" ht="15.75">
      <c r="D40" s="27">
        <f>D39/D38</f>
        <v>0</v>
      </c>
      <c r="E40" s="27"/>
      <c r="F40" s="27">
        <f aca="true" t="shared" si="9" ref="F40:L40">F39/F38</f>
        <v>0</v>
      </c>
      <c r="G40" s="27"/>
      <c r="H40" s="27">
        <f t="shared" si="9"/>
        <v>0</v>
      </c>
      <c r="I40" s="27"/>
      <c r="J40" s="27">
        <f t="shared" si="9"/>
        <v>0</v>
      </c>
      <c r="K40" s="27"/>
      <c r="L40" s="27">
        <f t="shared" si="9"/>
        <v>0</v>
      </c>
      <c r="M40" s="27"/>
      <c r="N40" s="27">
        <f>N39/N38</f>
        <v>0</v>
      </c>
      <c r="O40" s="27"/>
      <c r="P40" s="27">
        <f>P39/P38</f>
        <v>0</v>
      </c>
      <c r="Q40" s="27">
        <f>Q39/Q38</f>
        <v>0</v>
      </c>
    </row>
    <row r="41" spans="4:17" ht="15.75">
      <c r="D41" s="6">
        <f>SUM(D5:D37)</f>
        <v>0</v>
      </c>
      <c r="F41" s="6">
        <f>SUM(F5:F37)</f>
        <v>0</v>
      </c>
      <c r="H41" s="6">
        <f>SUM(H5:H37)</f>
        <v>0</v>
      </c>
      <c r="J41" s="6">
        <f>SUM(J5:J37)/2</f>
        <v>0</v>
      </c>
      <c r="L41" s="6">
        <f>SUM(L5:L37)</f>
        <v>0</v>
      </c>
      <c r="N41" s="6">
        <f>SUM(N5:N37)/2</f>
        <v>0</v>
      </c>
      <c r="P41" s="6">
        <f>SUM(P5:P37)/2</f>
        <v>0</v>
      </c>
      <c r="Q41" s="6">
        <f>SUM(D41:P41)</f>
        <v>0</v>
      </c>
    </row>
    <row r="42" ht="15.75">
      <c r="Q42" s="36">
        <f>Q41/170</f>
        <v>0</v>
      </c>
    </row>
  </sheetData>
  <sheetProtection/>
  <mergeCells count="7">
    <mergeCell ref="O3:P3"/>
    <mergeCell ref="I3:J3"/>
    <mergeCell ref="K3:L3"/>
    <mergeCell ref="C3:D3"/>
    <mergeCell ref="E3:F3"/>
    <mergeCell ref="G3:H3"/>
    <mergeCell ref="M3:N3"/>
  </mergeCells>
  <printOptions/>
  <pageMargins left="0.75" right="0.75" top="1" bottom="1" header="0.5" footer="0.5"/>
  <pageSetup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6"/>
  <sheetViews>
    <sheetView zoomScale="75" zoomScaleNormal="75" zoomScaleSheetLayoutView="75" zoomScalePageLayoutView="0" workbookViewId="0" topLeftCell="A1">
      <pane xSplit="2" ySplit="4" topLeftCell="C3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V36" sqref="V36:W36"/>
    </sheetView>
  </sheetViews>
  <sheetFormatPr defaultColWidth="9.140625" defaultRowHeight="12.75"/>
  <cols>
    <col min="1" max="1" width="9.140625" style="2" customWidth="1"/>
    <col min="2" max="2" width="26.28125" style="2" customWidth="1"/>
    <col min="3" max="4" width="14.57421875" style="0" customWidth="1"/>
    <col min="5" max="6" width="14.00390625" style="0" customWidth="1"/>
    <col min="7" max="7" width="15.421875" style="0" customWidth="1"/>
    <col min="8" max="8" width="15.28125" style="0" customWidth="1"/>
    <col min="9" max="18" width="12.421875" style="0" customWidth="1"/>
    <col min="19" max="19" width="28.7109375" style="0" customWidth="1"/>
  </cols>
  <sheetData>
    <row r="1" ht="15.75">
      <c r="B1" s="67" t="s">
        <v>74</v>
      </c>
    </row>
    <row r="2" spans="1:18" ht="15.75">
      <c r="A2" s="7"/>
      <c r="B2" s="7"/>
      <c r="C2" s="25">
        <v>1</v>
      </c>
      <c r="D2" s="26"/>
      <c r="E2" s="25">
        <v>2</v>
      </c>
      <c r="F2" s="26"/>
      <c r="G2" s="25">
        <v>3</v>
      </c>
      <c r="H2" s="26"/>
      <c r="I2" s="25">
        <v>4</v>
      </c>
      <c r="J2" s="26"/>
      <c r="K2" s="25">
        <v>5</v>
      </c>
      <c r="L2" s="26"/>
      <c r="M2" s="25">
        <v>6</v>
      </c>
      <c r="N2" s="26"/>
      <c r="O2" s="25">
        <v>7</v>
      </c>
      <c r="P2" s="26"/>
      <c r="Q2" s="25">
        <v>8</v>
      </c>
      <c r="R2" s="26"/>
    </row>
    <row r="3" spans="1:19" ht="152.25" customHeight="1">
      <c r="A3" s="3" t="s">
        <v>1</v>
      </c>
      <c r="B3" s="10" t="s">
        <v>0</v>
      </c>
      <c r="C3" s="81" t="s">
        <v>75</v>
      </c>
      <c r="D3" s="82"/>
      <c r="E3" s="81" t="s">
        <v>76</v>
      </c>
      <c r="F3" s="82"/>
      <c r="G3" s="81" t="s">
        <v>77</v>
      </c>
      <c r="H3" s="82"/>
      <c r="I3" s="81" t="s">
        <v>78</v>
      </c>
      <c r="J3" s="82"/>
      <c r="K3" s="81" t="s">
        <v>79</v>
      </c>
      <c r="L3" s="82"/>
      <c r="M3" s="81" t="s">
        <v>80</v>
      </c>
      <c r="N3" s="82"/>
      <c r="O3" s="81" t="s">
        <v>81</v>
      </c>
      <c r="P3" s="82"/>
      <c r="Q3" s="81" t="s">
        <v>82</v>
      </c>
      <c r="R3" s="82"/>
      <c r="S3" s="54" t="str">
        <f>B1</f>
        <v>Критерий 3 Результативность реализации образовательных программ основного общего образования в ПОО</v>
      </c>
    </row>
    <row r="4" spans="1:19" ht="27" customHeight="1">
      <c r="A4" s="3"/>
      <c r="B4" s="3"/>
      <c r="C4" s="9" t="s">
        <v>3</v>
      </c>
      <c r="D4" s="9" t="s">
        <v>4</v>
      </c>
      <c r="E4" s="9" t="s">
        <v>3</v>
      </c>
      <c r="F4" s="9" t="s">
        <v>4</v>
      </c>
      <c r="G4" s="9" t="s">
        <v>3</v>
      </c>
      <c r="H4" s="9" t="s">
        <v>4</v>
      </c>
      <c r="I4" s="9" t="s">
        <v>3</v>
      </c>
      <c r="J4" s="9" t="s">
        <v>4</v>
      </c>
      <c r="K4" s="9" t="s">
        <v>3</v>
      </c>
      <c r="L4" s="9" t="s">
        <v>4</v>
      </c>
      <c r="M4" s="9" t="s">
        <v>3</v>
      </c>
      <c r="N4" s="9" t="s">
        <v>4</v>
      </c>
      <c r="O4" s="9" t="s">
        <v>3</v>
      </c>
      <c r="P4" s="9" t="s">
        <v>4</v>
      </c>
      <c r="Q4" s="9" t="s">
        <v>3</v>
      </c>
      <c r="R4" s="9" t="s">
        <v>4</v>
      </c>
      <c r="S4" s="9" t="s">
        <v>4</v>
      </c>
    </row>
    <row r="5" spans="1:19" ht="44.25" customHeight="1">
      <c r="A5" s="40">
        <v>1</v>
      </c>
      <c r="B5" s="40" t="s">
        <v>14</v>
      </c>
      <c r="C5" s="68"/>
      <c r="D5" s="46">
        <f>(IF(AND(C5&gt;=98%),5,(IF(AND(C5&gt;=95%,C5&lt;=97%),4,(IF(AND(C5&gt;=92%,C5&lt;=94%),3,(IF(AND(C5&gt;=89%,C5&lt;=91%),2,(IF(AND(C5&gt;=87%,C5&lt;=88%),1,(IF(AND(C5&lt;=86%),0))))))))))))</f>
        <v>0</v>
      </c>
      <c r="E5" s="69"/>
      <c r="F5" s="46">
        <f>(IF(AND(E5&gt;=98%),5,(IF(AND(E5&gt;=95%,E5&lt;=97%),4,(IF(AND(E5&gt;=92%,E5&lt;=94%),3,(IF(AND(E5&gt;=89%,E5&lt;=91%),2,(IF(AND(E5&gt;=87%,E5&lt;=88%),1,(IF(AND(E5&lt;=86%),0))))))))))))</f>
        <v>0</v>
      </c>
      <c r="G5" s="45"/>
      <c r="H5" s="46">
        <f>(IF(G5&lt;=5,G5,5))</f>
        <v>0</v>
      </c>
      <c r="I5" s="42"/>
      <c r="J5" s="46">
        <f>(IF(AND(I5&gt;=98%),5,(IF(AND(I5&gt;=95%,I5&lt;=97%),4,(IF(AND(I5&gt;=92%,I5&lt;=94%),3,(IF(AND(I5&gt;=89%,I5&lt;=91%),2,(IF(AND(I5&gt;=87%,I5&lt;=88%),1,(IF(AND(I5&lt;=86%),0))))))))))))</f>
        <v>0</v>
      </c>
      <c r="K5" s="45"/>
      <c r="L5" s="46">
        <f>(IF(K5&lt;=5,K5,5))</f>
        <v>0</v>
      </c>
      <c r="M5" s="42"/>
      <c r="N5" s="46">
        <f>(IF(AND(M5&gt;=5%),0,(IF(AND(M5&gt;=4%,M5&lt;=4.9%),1,(IF(AND(M5&gt;=3%,M5&lt;=3.9%),2,(IF(AND(M5&gt;=2%,M5&lt;=2.9%),3,(IF(AND(M5&gt;=1%,M5&lt;=1.9%),4,(IF(AND(M5&gt;=0.1%,M5&lt;=0.9%),5,))))))))))))</f>
        <v>0</v>
      </c>
      <c r="O5" s="42"/>
      <c r="P5" s="46">
        <f>(IF(AND(O5&gt;=5%),0,(IF(AND(O5&gt;=4%,O5&lt;=4.9%),1,(IF(AND(O5&gt;=3%,O5&lt;=3.9%),2,(IF(AND(O5&gt;=2%,O5&lt;=2.9%),3,(IF(AND(O5&gt;=1%,O5&lt;=1.9%),4,(IF(AND(O5&gt;=0.1%,O5&lt;=0.9%),5,))))))))))))</f>
        <v>0</v>
      </c>
      <c r="Q5" s="42"/>
      <c r="R5" s="46">
        <f>(IF(AND(Q5&gt;=93%),5,(IF(AND(Q5&gt;=85%,Q5&lt;=92%),4,(IF(AND(Q5&gt;=77%,Q5&lt;=84%),3,(IF(AND(Q5&gt;=69%,Q5&lt;=76%),2,(IF(AND(Q5&gt;=60%,Q5&lt;=68%),1,(IF(AND(Q5&lt;60%),0))))))))))))</f>
        <v>0</v>
      </c>
      <c r="S5" s="43">
        <f>D5+F5+H5+J5+L5+N5+P5+R5</f>
        <v>0</v>
      </c>
    </row>
    <row r="6" spans="1:19" ht="47.25">
      <c r="A6" s="40">
        <v>2</v>
      </c>
      <c r="B6" s="40" t="s">
        <v>15</v>
      </c>
      <c r="C6" s="68"/>
      <c r="D6" s="46">
        <f aca="true" t="shared" si="0" ref="D6:D37">(IF(AND(C6&gt;=98%),5,(IF(AND(C6&gt;=95%,C6&lt;=97%),4,(IF(AND(C6&gt;=92%,C6&lt;=94%),3,(IF(AND(C6&gt;=89%,C6&lt;=91%),2,(IF(AND(C6&gt;=87%,C6&lt;=88%),1,(IF(AND(C6&lt;=86%),0))))))))))))</f>
        <v>0</v>
      </c>
      <c r="E6" s="69"/>
      <c r="F6" s="46">
        <f aca="true" t="shared" si="1" ref="F6:F37">(IF(AND(E6&gt;=98%),5,(IF(AND(E6&gt;=95%,E6&lt;=97%),4,(IF(AND(E6&gt;=92%,E6&lt;=94%),3,(IF(AND(E6&gt;=89%,E6&lt;=91%),2,(IF(AND(E6&gt;=87%,E6&lt;=88%),1,(IF(AND(E6&lt;=86%),0))))))))))))</f>
        <v>0</v>
      </c>
      <c r="G6" s="45"/>
      <c r="H6" s="46">
        <f aca="true" t="shared" si="2" ref="H6:H37">(IF(G6&lt;=5,G6,5))</f>
        <v>0</v>
      </c>
      <c r="I6" s="42"/>
      <c r="J6" s="46">
        <f aca="true" t="shared" si="3" ref="J6:J37">(IF(AND(I6&gt;=98%),5,(IF(AND(I6&gt;=95%,I6&lt;=97%),4,(IF(AND(I6&gt;=92%,I6&lt;=94%),3,(IF(AND(I6&gt;=89%,I6&lt;=91%),2,(IF(AND(I6&gt;=87%,I6&lt;=88%),1,(IF(AND(I6&lt;=86%),0))))))))))))</f>
        <v>0</v>
      </c>
      <c r="K6" s="45"/>
      <c r="L6" s="46">
        <f aca="true" t="shared" si="4" ref="L6:L37">(IF(K6&lt;=5,K6,5))</f>
        <v>0</v>
      </c>
      <c r="M6" s="42"/>
      <c r="N6" s="46">
        <f aca="true" t="shared" si="5" ref="N6:N37">(IF(AND(M6&gt;=5%),0,(IF(AND(M6&gt;=4%,M6&lt;=4.9%),1,(IF(AND(M6&gt;=3%,M6&lt;=3.9%),2,(IF(AND(M6&gt;=2%,M6&lt;=2.9%),3,(IF(AND(M6&gt;=1%,M6&lt;=1.9%),4,(IF(AND(M6&gt;=0.1%,M6&lt;=0.9%),5,))))))))))))</f>
        <v>0</v>
      </c>
      <c r="O6" s="42"/>
      <c r="P6" s="46">
        <f aca="true" t="shared" si="6" ref="P6:P37">(IF(AND(O6&gt;=5%),0,(IF(AND(O6&gt;=4%,O6&lt;=4.9%),1,(IF(AND(O6&gt;=3%,O6&lt;=3.9%),2,(IF(AND(O6&gt;=2%,O6&lt;=2.9%),3,(IF(AND(O6&gt;=1%,O6&lt;=1.9%),4,(IF(AND(O6&gt;=0.1%,O6&lt;=0.9%),5,))))))))))))</f>
        <v>0</v>
      </c>
      <c r="Q6" s="42"/>
      <c r="R6" s="46">
        <f aca="true" t="shared" si="7" ref="R6:R37">(IF(AND(Q6&gt;=93%),5,(IF(AND(Q6&gt;=85%,Q6&lt;=92%),4,(IF(AND(Q6&gt;=77%,Q6&lt;=84%),3,(IF(AND(Q6&gt;=69%,Q6&lt;=76%),2,(IF(AND(Q6&gt;=60%,Q6&lt;=68%),1,(IF(AND(Q6&lt;60%),0))))))))))))</f>
        <v>0</v>
      </c>
      <c r="S6" s="43">
        <f aca="true" t="shared" si="8" ref="S6:S38">D6+F6+H6+J6+L6+N6+P6+R6</f>
        <v>0</v>
      </c>
    </row>
    <row r="7" spans="1:19" ht="47.25">
      <c r="A7" s="40">
        <v>3</v>
      </c>
      <c r="B7" s="40" t="s">
        <v>31</v>
      </c>
      <c r="C7" s="68"/>
      <c r="D7" s="46">
        <f t="shared" si="0"/>
        <v>0</v>
      </c>
      <c r="E7" s="69"/>
      <c r="F7" s="46">
        <f t="shared" si="1"/>
        <v>0</v>
      </c>
      <c r="G7" s="45"/>
      <c r="H7" s="46">
        <f t="shared" si="2"/>
        <v>0</v>
      </c>
      <c r="I7" s="42"/>
      <c r="J7" s="46">
        <f t="shared" si="3"/>
        <v>0</v>
      </c>
      <c r="K7" s="45"/>
      <c r="L7" s="46">
        <f t="shared" si="4"/>
        <v>0</v>
      </c>
      <c r="M7" s="42"/>
      <c r="N7" s="46">
        <f t="shared" si="5"/>
        <v>0</v>
      </c>
      <c r="O7" s="42"/>
      <c r="P7" s="46">
        <f t="shared" si="6"/>
        <v>0</v>
      </c>
      <c r="Q7" s="42"/>
      <c r="R7" s="46">
        <f t="shared" si="7"/>
        <v>0</v>
      </c>
      <c r="S7" s="43">
        <f t="shared" si="8"/>
        <v>0</v>
      </c>
    </row>
    <row r="8" spans="1:19" ht="47.25">
      <c r="A8" s="40">
        <v>4</v>
      </c>
      <c r="B8" s="40" t="s">
        <v>16</v>
      </c>
      <c r="C8" s="68"/>
      <c r="D8" s="46">
        <f t="shared" si="0"/>
        <v>0</v>
      </c>
      <c r="E8" s="69"/>
      <c r="F8" s="46">
        <f t="shared" si="1"/>
        <v>0</v>
      </c>
      <c r="G8" s="45"/>
      <c r="H8" s="46">
        <f t="shared" si="2"/>
        <v>0</v>
      </c>
      <c r="I8" s="52"/>
      <c r="J8" s="46">
        <f t="shared" si="3"/>
        <v>0</v>
      </c>
      <c r="K8" s="70"/>
      <c r="L8" s="46">
        <f t="shared" si="4"/>
        <v>0</v>
      </c>
      <c r="M8" s="52"/>
      <c r="N8" s="46">
        <f t="shared" si="5"/>
        <v>0</v>
      </c>
      <c r="O8" s="52"/>
      <c r="P8" s="46">
        <f t="shared" si="6"/>
        <v>0</v>
      </c>
      <c r="Q8" s="52"/>
      <c r="R8" s="46">
        <f t="shared" si="7"/>
        <v>0</v>
      </c>
      <c r="S8" s="43">
        <f t="shared" si="8"/>
        <v>0</v>
      </c>
    </row>
    <row r="9" spans="1:19" ht="47.25">
      <c r="A9" s="40">
        <v>5</v>
      </c>
      <c r="B9" s="40" t="s">
        <v>33</v>
      </c>
      <c r="C9" s="68"/>
      <c r="D9" s="46">
        <f t="shared" si="0"/>
        <v>0</v>
      </c>
      <c r="E9" s="69"/>
      <c r="F9" s="46">
        <f t="shared" si="1"/>
        <v>0</v>
      </c>
      <c r="G9" s="45"/>
      <c r="H9" s="46">
        <f t="shared" si="2"/>
        <v>0</v>
      </c>
      <c r="I9" s="42"/>
      <c r="J9" s="46">
        <f t="shared" si="3"/>
        <v>0</v>
      </c>
      <c r="K9" s="45"/>
      <c r="L9" s="46">
        <f t="shared" si="4"/>
        <v>0</v>
      </c>
      <c r="M9" s="42"/>
      <c r="N9" s="46">
        <f t="shared" si="5"/>
        <v>0</v>
      </c>
      <c r="O9" s="42"/>
      <c r="P9" s="46">
        <f t="shared" si="6"/>
        <v>0</v>
      </c>
      <c r="Q9" s="42"/>
      <c r="R9" s="46">
        <f t="shared" si="7"/>
        <v>0</v>
      </c>
      <c r="S9" s="43">
        <f t="shared" si="8"/>
        <v>0</v>
      </c>
    </row>
    <row r="10" spans="1:19" ht="47.25">
      <c r="A10" s="40">
        <v>6</v>
      </c>
      <c r="B10" s="40" t="s">
        <v>37</v>
      </c>
      <c r="C10" s="68"/>
      <c r="D10" s="46">
        <f t="shared" si="0"/>
        <v>0</v>
      </c>
      <c r="E10" s="69"/>
      <c r="F10" s="46">
        <f t="shared" si="1"/>
        <v>0</v>
      </c>
      <c r="G10" s="45"/>
      <c r="H10" s="46">
        <f t="shared" si="2"/>
        <v>0</v>
      </c>
      <c r="I10" s="42"/>
      <c r="J10" s="46">
        <f t="shared" si="3"/>
        <v>0</v>
      </c>
      <c r="K10" s="45"/>
      <c r="L10" s="46">
        <f t="shared" si="4"/>
        <v>0</v>
      </c>
      <c r="M10" s="42"/>
      <c r="N10" s="46">
        <f t="shared" si="5"/>
        <v>0</v>
      </c>
      <c r="O10" s="42"/>
      <c r="P10" s="46">
        <f t="shared" si="6"/>
        <v>0</v>
      </c>
      <c r="Q10" s="42"/>
      <c r="R10" s="46">
        <f t="shared" si="7"/>
        <v>0</v>
      </c>
      <c r="S10" s="43">
        <f t="shared" si="8"/>
        <v>0</v>
      </c>
    </row>
    <row r="11" spans="1:19" ht="47.25">
      <c r="A11" s="40">
        <v>7</v>
      </c>
      <c r="B11" s="40" t="s">
        <v>35</v>
      </c>
      <c r="C11" s="68"/>
      <c r="D11" s="46">
        <f t="shared" si="0"/>
        <v>0</v>
      </c>
      <c r="E11" s="69"/>
      <c r="F11" s="46">
        <f t="shared" si="1"/>
        <v>0</v>
      </c>
      <c r="G11" s="45"/>
      <c r="H11" s="46">
        <f t="shared" si="2"/>
        <v>0</v>
      </c>
      <c r="I11" s="42"/>
      <c r="J11" s="46">
        <f t="shared" si="3"/>
        <v>0</v>
      </c>
      <c r="K11" s="45"/>
      <c r="L11" s="46">
        <f t="shared" si="4"/>
        <v>0</v>
      </c>
      <c r="M11" s="42"/>
      <c r="N11" s="46">
        <f t="shared" si="5"/>
        <v>0</v>
      </c>
      <c r="O11" s="42"/>
      <c r="P11" s="46">
        <f t="shared" si="6"/>
        <v>0</v>
      </c>
      <c r="Q11" s="42"/>
      <c r="R11" s="46">
        <f t="shared" si="7"/>
        <v>0</v>
      </c>
      <c r="S11" s="43">
        <f t="shared" si="8"/>
        <v>0</v>
      </c>
    </row>
    <row r="12" spans="1:19" ht="47.25">
      <c r="A12" s="40">
        <v>8</v>
      </c>
      <c r="B12" s="40" t="s">
        <v>42</v>
      </c>
      <c r="C12" s="68"/>
      <c r="D12" s="46">
        <f t="shared" si="0"/>
        <v>0</v>
      </c>
      <c r="E12" s="69"/>
      <c r="F12" s="46">
        <f t="shared" si="1"/>
        <v>0</v>
      </c>
      <c r="G12" s="45"/>
      <c r="H12" s="46">
        <f t="shared" si="2"/>
        <v>0</v>
      </c>
      <c r="I12" s="42"/>
      <c r="J12" s="46">
        <f t="shared" si="3"/>
        <v>0</v>
      </c>
      <c r="K12" s="45"/>
      <c r="L12" s="46">
        <f t="shared" si="4"/>
        <v>0</v>
      </c>
      <c r="M12" s="42"/>
      <c r="N12" s="46">
        <f t="shared" si="5"/>
        <v>0</v>
      </c>
      <c r="O12" s="42"/>
      <c r="P12" s="46">
        <f t="shared" si="6"/>
        <v>0</v>
      </c>
      <c r="Q12" s="42"/>
      <c r="R12" s="46">
        <f t="shared" si="7"/>
        <v>0</v>
      </c>
      <c r="S12" s="43">
        <f t="shared" si="8"/>
        <v>0</v>
      </c>
    </row>
    <row r="13" spans="1:19" ht="47.25">
      <c r="A13" s="40">
        <v>9</v>
      </c>
      <c r="B13" s="50" t="s">
        <v>17</v>
      </c>
      <c r="C13" s="68"/>
      <c r="D13" s="46">
        <f t="shared" si="0"/>
        <v>0</v>
      </c>
      <c r="E13" s="69"/>
      <c r="F13" s="46">
        <f t="shared" si="1"/>
        <v>0</v>
      </c>
      <c r="G13" s="45"/>
      <c r="H13" s="46">
        <f t="shared" si="2"/>
        <v>0</v>
      </c>
      <c r="I13" s="42"/>
      <c r="J13" s="46">
        <f t="shared" si="3"/>
        <v>0</v>
      </c>
      <c r="K13" s="45"/>
      <c r="L13" s="46">
        <f t="shared" si="4"/>
        <v>0</v>
      </c>
      <c r="M13" s="42"/>
      <c r="N13" s="46">
        <f t="shared" si="5"/>
        <v>0</v>
      </c>
      <c r="O13" s="42"/>
      <c r="P13" s="46">
        <f t="shared" si="6"/>
        <v>0</v>
      </c>
      <c r="Q13" s="42"/>
      <c r="R13" s="46">
        <f t="shared" si="7"/>
        <v>0</v>
      </c>
      <c r="S13" s="43">
        <f t="shared" si="8"/>
        <v>0</v>
      </c>
    </row>
    <row r="14" spans="1:19" ht="47.25">
      <c r="A14" s="40">
        <v>10</v>
      </c>
      <c r="B14" s="40" t="s">
        <v>41</v>
      </c>
      <c r="C14" s="68"/>
      <c r="D14" s="46">
        <f t="shared" si="0"/>
        <v>0</v>
      </c>
      <c r="E14" s="69"/>
      <c r="F14" s="46">
        <f t="shared" si="1"/>
        <v>0</v>
      </c>
      <c r="G14" s="45"/>
      <c r="H14" s="46">
        <f t="shared" si="2"/>
        <v>0</v>
      </c>
      <c r="I14" s="42"/>
      <c r="J14" s="46">
        <f t="shared" si="3"/>
        <v>0</v>
      </c>
      <c r="K14" s="45"/>
      <c r="L14" s="46">
        <f t="shared" si="4"/>
        <v>0</v>
      </c>
      <c r="M14" s="42"/>
      <c r="N14" s="46">
        <f t="shared" si="5"/>
        <v>0</v>
      </c>
      <c r="O14" s="42"/>
      <c r="P14" s="46">
        <f t="shared" si="6"/>
        <v>0</v>
      </c>
      <c r="Q14" s="42"/>
      <c r="R14" s="46">
        <f t="shared" si="7"/>
        <v>0</v>
      </c>
      <c r="S14" s="43">
        <f t="shared" si="8"/>
        <v>0</v>
      </c>
    </row>
    <row r="15" spans="1:19" ht="47.25">
      <c r="A15" s="40">
        <v>11</v>
      </c>
      <c r="B15" s="40" t="s">
        <v>18</v>
      </c>
      <c r="C15" s="68"/>
      <c r="D15" s="46">
        <f t="shared" si="0"/>
        <v>0</v>
      </c>
      <c r="E15" s="69"/>
      <c r="F15" s="46">
        <f t="shared" si="1"/>
        <v>0</v>
      </c>
      <c r="G15" s="45"/>
      <c r="H15" s="46">
        <f t="shared" si="2"/>
        <v>0</v>
      </c>
      <c r="I15" s="42"/>
      <c r="J15" s="46">
        <f t="shared" si="3"/>
        <v>0</v>
      </c>
      <c r="K15" s="45"/>
      <c r="L15" s="46">
        <f t="shared" si="4"/>
        <v>0</v>
      </c>
      <c r="M15" s="42"/>
      <c r="N15" s="46">
        <f t="shared" si="5"/>
        <v>0</v>
      </c>
      <c r="O15" s="42"/>
      <c r="P15" s="46">
        <f t="shared" si="6"/>
        <v>0</v>
      </c>
      <c r="Q15" s="42"/>
      <c r="R15" s="46">
        <f t="shared" si="7"/>
        <v>0</v>
      </c>
      <c r="S15" s="43">
        <f t="shared" si="8"/>
        <v>0</v>
      </c>
    </row>
    <row r="16" spans="1:19" ht="63">
      <c r="A16" s="40">
        <v>12</v>
      </c>
      <c r="B16" s="40" t="s">
        <v>32</v>
      </c>
      <c r="C16" s="68"/>
      <c r="D16" s="46">
        <f t="shared" si="0"/>
        <v>0</v>
      </c>
      <c r="E16" s="69"/>
      <c r="F16" s="46">
        <f t="shared" si="1"/>
        <v>0</v>
      </c>
      <c r="G16" s="45"/>
      <c r="H16" s="46">
        <f t="shared" si="2"/>
        <v>0</v>
      </c>
      <c r="I16" s="42"/>
      <c r="J16" s="46">
        <f t="shared" si="3"/>
        <v>0</v>
      </c>
      <c r="K16" s="45"/>
      <c r="L16" s="46">
        <f t="shared" si="4"/>
        <v>0</v>
      </c>
      <c r="M16" s="42"/>
      <c r="N16" s="46">
        <f t="shared" si="5"/>
        <v>0</v>
      </c>
      <c r="O16" s="42"/>
      <c r="P16" s="46">
        <f t="shared" si="6"/>
        <v>0</v>
      </c>
      <c r="Q16" s="42"/>
      <c r="R16" s="46">
        <f t="shared" si="7"/>
        <v>0</v>
      </c>
      <c r="S16" s="43">
        <f t="shared" si="8"/>
        <v>0</v>
      </c>
    </row>
    <row r="17" spans="1:19" ht="47.25">
      <c r="A17" s="40">
        <v>13</v>
      </c>
      <c r="B17" s="40" t="s">
        <v>38</v>
      </c>
      <c r="C17" s="68"/>
      <c r="D17" s="46">
        <f t="shared" si="0"/>
        <v>0</v>
      </c>
      <c r="E17" s="69"/>
      <c r="F17" s="46">
        <f t="shared" si="1"/>
        <v>0</v>
      </c>
      <c r="G17" s="45"/>
      <c r="H17" s="46">
        <f t="shared" si="2"/>
        <v>0</v>
      </c>
      <c r="I17" s="42"/>
      <c r="J17" s="46">
        <f t="shared" si="3"/>
        <v>0</v>
      </c>
      <c r="K17" s="45"/>
      <c r="L17" s="46">
        <f t="shared" si="4"/>
        <v>0</v>
      </c>
      <c r="M17" s="42"/>
      <c r="N17" s="46">
        <f t="shared" si="5"/>
        <v>0</v>
      </c>
      <c r="O17" s="42"/>
      <c r="P17" s="46">
        <f t="shared" si="6"/>
        <v>0</v>
      </c>
      <c r="Q17" s="42"/>
      <c r="R17" s="46">
        <f t="shared" si="7"/>
        <v>0</v>
      </c>
      <c r="S17" s="43">
        <f t="shared" si="8"/>
        <v>0</v>
      </c>
    </row>
    <row r="18" spans="1:19" ht="47.25">
      <c r="A18" s="40">
        <v>14</v>
      </c>
      <c r="B18" s="40" t="s">
        <v>20</v>
      </c>
      <c r="C18" s="68"/>
      <c r="D18" s="46">
        <f t="shared" si="0"/>
        <v>0</v>
      </c>
      <c r="E18" s="69"/>
      <c r="F18" s="46">
        <f t="shared" si="1"/>
        <v>0</v>
      </c>
      <c r="G18" s="45"/>
      <c r="H18" s="46">
        <f t="shared" si="2"/>
        <v>0</v>
      </c>
      <c r="I18" s="42"/>
      <c r="J18" s="46">
        <f t="shared" si="3"/>
        <v>0</v>
      </c>
      <c r="K18" s="45"/>
      <c r="L18" s="46">
        <f t="shared" si="4"/>
        <v>0</v>
      </c>
      <c r="M18" s="42"/>
      <c r="N18" s="46">
        <f t="shared" si="5"/>
        <v>0</v>
      </c>
      <c r="O18" s="42"/>
      <c r="P18" s="46">
        <f t="shared" si="6"/>
        <v>0</v>
      </c>
      <c r="Q18" s="42"/>
      <c r="R18" s="46">
        <f t="shared" si="7"/>
        <v>0</v>
      </c>
      <c r="S18" s="43">
        <f t="shared" si="8"/>
        <v>0</v>
      </c>
    </row>
    <row r="19" spans="1:19" ht="63">
      <c r="A19" s="40">
        <v>15</v>
      </c>
      <c r="B19" s="50" t="s">
        <v>21</v>
      </c>
      <c r="C19" s="68"/>
      <c r="D19" s="46">
        <f t="shared" si="0"/>
        <v>0</v>
      </c>
      <c r="E19" s="69"/>
      <c r="F19" s="46">
        <f t="shared" si="1"/>
        <v>0</v>
      </c>
      <c r="G19" s="45"/>
      <c r="H19" s="46">
        <f t="shared" si="2"/>
        <v>0</v>
      </c>
      <c r="I19" s="42"/>
      <c r="J19" s="46">
        <f t="shared" si="3"/>
        <v>0</v>
      </c>
      <c r="K19" s="45"/>
      <c r="L19" s="46">
        <f t="shared" si="4"/>
        <v>0</v>
      </c>
      <c r="M19" s="42"/>
      <c r="N19" s="46">
        <f t="shared" si="5"/>
        <v>0</v>
      </c>
      <c r="O19" s="42"/>
      <c r="P19" s="46">
        <f t="shared" si="6"/>
        <v>0</v>
      </c>
      <c r="Q19" s="42"/>
      <c r="R19" s="46">
        <f t="shared" si="7"/>
        <v>0</v>
      </c>
      <c r="S19" s="43">
        <f t="shared" si="8"/>
        <v>0</v>
      </c>
    </row>
    <row r="20" spans="1:19" ht="63">
      <c r="A20" s="40">
        <v>16</v>
      </c>
      <c r="B20" s="40" t="s">
        <v>19</v>
      </c>
      <c r="C20" s="68"/>
      <c r="D20" s="46">
        <f t="shared" si="0"/>
        <v>0</v>
      </c>
      <c r="E20" s="69"/>
      <c r="F20" s="46">
        <f t="shared" si="1"/>
        <v>0</v>
      </c>
      <c r="G20" s="45"/>
      <c r="H20" s="46">
        <f t="shared" si="2"/>
        <v>0</v>
      </c>
      <c r="I20" s="42"/>
      <c r="J20" s="46">
        <f t="shared" si="3"/>
        <v>0</v>
      </c>
      <c r="K20" s="45"/>
      <c r="L20" s="46">
        <f t="shared" si="4"/>
        <v>0</v>
      </c>
      <c r="M20" s="42"/>
      <c r="N20" s="46">
        <f t="shared" si="5"/>
        <v>0</v>
      </c>
      <c r="O20" s="42"/>
      <c r="P20" s="46">
        <f t="shared" si="6"/>
        <v>0</v>
      </c>
      <c r="Q20" s="42"/>
      <c r="R20" s="46">
        <f t="shared" si="7"/>
        <v>0</v>
      </c>
      <c r="S20" s="43">
        <f t="shared" si="8"/>
        <v>0</v>
      </c>
    </row>
    <row r="21" spans="1:19" ht="47.25">
      <c r="A21" s="40">
        <v>17</v>
      </c>
      <c r="B21" s="40" t="s">
        <v>12</v>
      </c>
      <c r="C21" s="68"/>
      <c r="D21" s="46">
        <f t="shared" si="0"/>
        <v>0</v>
      </c>
      <c r="E21" s="69"/>
      <c r="F21" s="46">
        <f t="shared" si="1"/>
        <v>0</v>
      </c>
      <c r="G21" s="45"/>
      <c r="H21" s="46">
        <f t="shared" si="2"/>
        <v>0</v>
      </c>
      <c r="I21" s="42"/>
      <c r="J21" s="46">
        <f t="shared" si="3"/>
        <v>0</v>
      </c>
      <c r="K21" s="45"/>
      <c r="L21" s="46">
        <f t="shared" si="4"/>
        <v>0</v>
      </c>
      <c r="M21" s="42"/>
      <c r="N21" s="46">
        <f t="shared" si="5"/>
        <v>0</v>
      </c>
      <c r="O21" s="42"/>
      <c r="P21" s="46">
        <f t="shared" si="6"/>
        <v>0</v>
      </c>
      <c r="Q21" s="42"/>
      <c r="R21" s="46">
        <f t="shared" si="7"/>
        <v>0</v>
      </c>
      <c r="S21" s="43">
        <f t="shared" si="8"/>
        <v>0</v>
      </c>
    </row>
    <row r="22" spans="1:19" ht="47.25">
      <c r="A22" s="40">
        <v>18</v>
      </c>
      <c r="B22" s="40" t="s">
        <v>36</v>
      </c>
      <c r="C22" s="68"/>
      <c r="D22" s="46">
        <f t="shared" si="0"/>
        <v>0</v>
      </c>
      <c r="E22" s="69"/>
      <c r="F22" s="46">
        <f t="shared" si="1"/>
        <v>0</v>
      </c>
      <c r="G22" s="45"/>
      <c r="H22" s="46">
        <f t="shared" si="2"/>
        <v>0</v>
      </c>
      <c r="I22" s="42"/>
      <c r="J22" s="46">
        <f t="shared" si="3"/>
        <v>0</v>
      </c>
      <c r="K22" s="45"/>
      <c r="L22" s="46">
        <f t="shared" si="4"/>
        <v>0</v>
      </c>
      <c r="M22" s="42"/>
      <c r="N22" s="46">
        <f t="shared" si="5"/>
        <v>0</v>
      </c>
      <c r="O22" s="42"/>
      <c r="P22" s="46">
        <f t="shared" si="6"/>
        <v>0</v>
      </c>
      <c r="Q22" s="42"/>
      <c r="R22" s="46">
        <f t="shared" si="7"/>
        <v>0</v>
      </c>
      <c r="S22" s="43">
        <f t="shared" si="8"/>
        <v>0</v>
      </c>
    </row>
    <row r="23" spans="1:19" ht="47.25">
      <c r="A23" s="40">
        <v>19</v>
      </c>
      <c r="B23" s="40" t="s">
        <v>28</v>
      </c>
      <c r="C23" s="68"/>
      <c r="D23" s="46">
        <f t="shared" si="0"/>
        <v>0</v>
      </c>
      <c r="E23" s="69"/>
      <c r="F23" s="46">
        <f t="shared" si="1"/>
        <v>0</v>
      </c>
      <c r="G23" s="45"/>
      <c r="H23" s="46">
        <f t="shared" si="2"/>
        <v>0</v>
      </c>
      <c r="I23" s="42"/>
      <c r="J23" s="46">
        <f t="shared" si="3"/>
        <v>0</v>
      </c>
      <c r="K23" s="45"/>
      <c r="L23" s="46">
        <f t="shared" si="4"/>
        <v>0</v>
      </c>
      <c r="M23" s="42"/>
      <c r="N23" s="46">
        <f t="shared" si="5"/>
        <v>0</v>
      </c>
      <c r="O23" s="42"/>
      <c r="P23" s="46">
        <f t="shared" si="6"/>
        <v>0</v>
      </c>
      <c r="Q23" s="42"/>
      <c r="R23" s="46">
        <f t="shared" si="7"/>
        <v>0</v>
      </c>
      <c r="S23" s="43">
        <f t="shared" si="8"/>
        <v>0</v>
      </c>
    </row>
    <row r="24" spans="1:19" ht="63">
      <c r="A24" s="40">
        <v>20</v>
      </c>
      <c r="B24" s="40" t="s">
        <v>22</v>
      </c>
      <c r="C24" s="68"/>
      <c r="D24" s="46">
        <f t="shared" si="0"/>
        <v>0</v>
      </c>
      <c r="E24" s="69"/>
      <c r="F24" s="46">
        <f t="shared" si="1"/>
        <v>0</v>
      </c>
      <c r="G24" s="45"/>
      <c r="H24" s="46">
        <f t="shared" si="2"/>
        <v>0</v>
      </c>
      <c r="I24" s="42"/>
      <c r="J24" s="46">
        <f t="shared" si="3"/>
        <v>0</v>
      </c>
      <c r="K24" s="45"/>
      <c r="L24" s="46">
        <f t="shared" si="4"/>
        <v>0</v>
      </c>
      <c r="M24" s="42"/>
      <c r="N24" s="46">
        <f t="shared" si="5"/>
        <v>0</v>
      </c>
      <c r="O24" s="42"/>
      <c r="P24" s="46">
        <f t="shared" si="6"/>
        <v>0</v>
      </c>
      <c r="Q24" s="42"/>
      <c r="R24" s="46">
        <f t="shared" si="7"/>
        <v>0</v>
      </c>
      <c r="S24" s="43">
        <f t="shared" si="8"/>
        <v>0</v>
      </c>
    </row>
    <row r="25" spans="1:19" ht="47.25">
      <c r="A25" s="40">
        <v>21</v>
      </c>
      <c r="B25" s="40" t="s">
        <v>23</v>
      </c>
      <c r="C25" s="68"/>
      <c r="D25" s="46">
        <f t="shared" si="0"/>
        <v>0</v>
      </c>
      <c r="E25" s="69"/>
      <c r="F25" s="46">
        <f t="shared" si="1"/>
        <v>0</v>
      </c>
      <c r="G25" s="45"/>
      <c r="H25" s="46">
        <f t="shared" si="2"/>
        <v>0</v>
      </c>
      <c r="I25" s="42"/>
      <c r="J25" s="46">
        <f t="shared" si="3"/>
        <v>0</v>
      </c>
      <c r="K25" s="45"/>
      <c r="L25" s="46">
        <f t="shared" si="4"/>
        <v>0</v>
      </c>
      <c r="M25" s="42"/>
      <c r="N25" s="46">
        <f t="shared" si="5"/>
        <v>0</v>
      </c>
      <c r="O25" s="42"/>
      <c r="P25" s="46">
        <f t="shared" si="6"/>
        <v>0</v>
      </c>
      <c r="Q25" s="42"/>
      <c r="R25" s="46">
        <f t="shared" si="7"/>
        <v>0</v>
      </c>
      <c r="S25" s="43">
        <f t="shared" si="8"/>
        <v>0</v>
      </c>
    </row>
    <row r="26" spans="1:19" ht="47.25">
      <c r="A26" s="40">
        <v>22</v>
      </c>
      <c r="B26" s="40" t="s">
        <v>24</v>
      </c>
      <c r="C26" s="68"/>
      <c r="D26" s="46">
        <f t="shared" si="0"/>
        <v>0</v>
      </c>
      <c r="E26" s="69"/>
      <c r="F26" s="46">
        <f t="shared" si="1"/>
        <v>0</v>
      </c>
      <c r="G26" s="45"/>
      <c r="H26" s="46">
        <f t="shared" si="2"/>
        <v>0</v>
      </c>
      <c r="I26" s="42"/>
      <c r="J26" s="46">
        <f t="shared" si="3"/>
        <v>0</v>
      </c>
      <c r="K26" s="45"/>
      <c r="L26" s="46">
        <f t="shared" si="4"/>
        <v>0</v>
      </c>
      <c r="M26" s="42"/>
      <c r="N26" s="46">
        <f t="shared" si="5"/>
        <v>0</v>
      </c>
      <c r="O26" s="42"/>
      <c r="P26" s="46">
        <f t="shared" si="6"/>
        <v>0</v>
      </c>
      <c r="Q26" s="42"/>
      <c r="R26" s="46">
        <f t="shared" si="7"/>
        <v>0</v>
      </c>
      <c r="S26" s="43">
        <f t="shared" si="8"/>
        <v>0</v>
      </c>
    </row>
    <row r="27" spans="1:19" ht="31.5">
      <c r="A27" s="40">
        <v>23</v>
      </c>
      <c r="B27" s="40" t="s">
        <v>30</v>
      </c>
      <c r="C27" s="68"/>
      <c r="D27" s="46">
        <f t="shared" si="0"/>
        <v>0</v>
      </c>
      <c r="E27" s="69"/>
      <c r="F27" s="46">
        <f t="shared" si="1"/>
        <v>0</v>
      </c>
      <c r="G27" s="45"/>
      <c r="H27" s="46">
        <f t="shared" si="2"/>
        <v>0</v>
      </c>
      <c r="I27" s="42"/>
      <c r="J27" s="46">
        <f t="shared" si="3"/>
        <v>0</v>
      </c>
      <c r="K27" s="45"/>
      <c r="L27" s="46">
        <f t="shared" si="4"/>
        <v>0</v>
      </c>
      <c r="M27" s="42"/>
      <c r="N27" s="46">
        <f t="shared" si="5"/>
        <v>0</v>
      </c>
      <c r="O27" s="42"/>
      <c r="P27" s="46">
        <f t="shared" si="6"/>
        <v>0</v>
      </c>
      <c r="Q27" s="42"/>
      <c r="R27" s="46">
        <f t="shared" si="7"/>
        <v>0</v>
      </c>
      <c r="S27" s="43">
        <f t="shared" si="8"/>
        <v>0</v>
      </c>
    </row>
    <row r="28" spans="1:19" ht="47.25">
      <c r="A28" s="40">
        <v>24</v>
      </c>
      <c r="B28" s="40" t="s">
        <v>26</v>
      </c>
      <c r="C28" s="68"/>
      <c r="D28" s="46">
        <f t="shared" si="0"/>
        <v>0</v>
      </c>
      <c r="E28" s="69"/>
      <c r="F28" s="46">
        <f t="shared" si="1"/>
        <v>0</v>
      </c>
      <c r="G28" s="45"/>
      <c r="H28" s="46">
        <f t="shared" si="2"/>
        <v>0</v>
      </c>
      <c r="I28" s="42"/>
      <c r="J28" s="46">
        <f t="shared" si="3"/>
        <v>0</v>
      </c>
      <c r="K28" s="45"/>
      <c r="L28" s="46">
        <f t="shared" si="4"/>
        <v>0</v>
      </c>
      <c r="M28" s="42"/>
      <c r="N28" s="46">
        <f t="shared" si="5"/>
        <v>0</v>
      </c>
      <c r="O28" s="42"/>
      <c r="P28" s="46">
        <f t="shared" si="6"/>
        <v>0</v>
      </c>
      <c r="Q28" s="42"/>
      <c r="R28" s="46">
        <f t="shared" si="7"/>
        <v>0</v>
      </c>
      <c r="S28" s="43">
        <f t="shared" si="8"/>
        <v>0</v>
      </c>
    </row>
    <row r="29" spans="1:19" ht="47.25">
      <c r="A29" s="40">
        <v>25</v>
      </c>
      <c r="B29" s="40" t="s">
        <v>34</v>
      </c>
      <c r="C29" s="68"/>
      <c r="D29" s="46">
        <f t="shared" si="0"/>
        <v>0</v>
      </c>
      <c r="E29" s="69"/>
      <c r="F29" s="46">
        <f t="shared" si="1"/>
        <v>0</v>
      </c>
      <c r="G29" s="45"/>
      <c r="H29" s="46">
        <f t="shared" si="2"/>
        <v>0</v>
      </c>
      <c r="I29" s="42"/>
      <c r="J29" s="46">
        <f t="shared" si="3"/>
        <v>0</v>
      </c>
      <c r="K29" s="45"/>
      <c r="L29" s="46">
        <f t="shared" si="4"/>
        <v>0</v>
      </c>
      <c r="M29" s="42"/>
      <c r="N29" s="46">
        <f t="shared" si="5"/>
        <v>0</v>
      </c>
      <c r="O29" s="42"/>
      <c r="P29" s="46">
        <f t="shared" si="6"/>
        <v>0</v>
      </c>
      <c r="Q29" s="42"/>
      <c r="R29" s="46">
        <f t="shared" si="7"/>
        <v>0</v>
      </c>
      <c r="S29" s="43">
        <f t="shared" si="8"/>
        <v>0</v>
      </c>
    </row>
    <row r="30" spans="1:19" ht="63">
      <c r="A30" s="40">
        <v>26</v>
      </c>
      <c r="B30" s="40" t="s">
        <v>40</v>
      </c>
      <c r="C30" s="68"/>
      <c r="D30" s="46">
        <f t="shared" si="0"/>
        <v>0</v>
      </c>
      <c r="E30" s="69"/>
      <c r="F30" s="46">
        <f t="shared" si="1"/>
        <v>0</v>
      </c>
      <c r="G30" s="45"/>
      <c r="H30" s="46">
        <f t="shared" si="2"/>
        <v>0</v>
      </c>
      <c r="I30" s="42"/>
      <c r="J30" s="46">
        <f t="shared" si="3"/>
        <v>0</v>
      </c>
      <c r="K30" s="45"/>
      <c r="L30" s="46">
        <f t="shared" si="4"/>
        <v>0</v>
      </c>
      <c r="M30" s="42"/>
      <c r="N30" s="46">
        <f t="shared" si="5"/>
        <v>0</v>
      </c>
      <c r="O30" s="42"/>
      <c r="P30" s="46">
        <f t="shared" si="6"/>
        <v>0</v>
      </c>
      <c r="Q30" s="42"/>
      <c r="R30" s="46">
        <f t="shared" si="7"/>
        <v>0</v>
      </c>
      <c r="S30" s="43">
        <f t="shared" si="8"/>
        <v>0</v>
      </c>
    </row>
    <row r="31" spans="1:19" ht="50.25" customHeight="1">
      <c r="A31" s="40">
        <v>27</v>
      </c>
      <c r="B31" s="40" t="s">
        <v>29</v>
      </c>
      <c r="C31" s="68"/>
      <c r="D31" s="46">
        <f t="shared" si="0"/>
        <v>0</v>
      </c>
      <c r="E31" s="69"/>
      <c r="F31" s="46">
        <f t="shared" si="1"/>
        <v>0</v>
      </c>
      <c r="G31" s="45"/>
      <c r="H31" s="46">
        <f t="shared" si="2"/>
        <v>0</v>
      </c>
      <c r="I31" s="42"/>
      <c r="J31" s="46">
        <f t="shared" si="3"/>
        <v>0</v>
      </c>
      <c r="K31" s="45"/>
      <c r="L31" s="46">
        <f t="shared" si="4"/>
        <v>0</v>
      </c>
      <c r="M31" s="42"/>
      <c r="N31" s="46">
        <f t="shared" si="5"/>
        <v>0</v>
      </c>
      <c r="O31" s="42"/>
      <c r="P31" s="46">
        <f t="shared" si="6"/>
        <v>0</v>
      </c>
      <c r="Q31" s="42"/>
      <c r="R31" s="46">
        <f t="shared" si="7"/>
        <v>0</v>
      </c>
      <c r="S31" s="43">
        <f t="shared" si="8"/>
        <v>0</v>
      </c>
    </row>
    <row r="32" spans="1:19" ht="47.25">
      <c r="A32" s="40">
        <v>28</v>
      </c>
      <c r="B32" s="40" t="s">
        <v>39</v>
      </c>
      <c r="C32" s="68"/>
      <c r="D32" s="46">
        <f t="shared" si="0"/>
        <v>0</v>
      </c>
      <c r="E32" s="69"/>
      <c r="F32" s="46">
        <f t="shared" si="1"/>
        <v>0</v>
      </c>
      <c r="G32" s="45"/>
      <c r="H32" s="46">
        <f t="shared" si="2"/>
        <v>0</v>
      </c>
      <c r="I32" s="42"/>
      <c r="J32" s="46">
        <f t="shared" si="3"/>
        <v>0</v>
      </c>
      <c r="K32" s="45"/>
      <c r="L32" s="46">
        <f t="shared" si="4"/>
        <v>0</v>
      </c>
      <c r="M32" s="42"/>
      <c r="N32" s="46">
        <f t="shared" si="5"/>
        <v>0</v>
      </c>
      <c r="O32" s="42"/>
      <c r="P32" s="46">
        <f t="shared" si="6"/>
        <v>0</v>
      </c>
      <c r="Q32" s="42"/>
      <c r="R32" s="46">
        <f t="shared" si="7"/>
        <v>0</v>
      </c>
      <c r="S32" s="43">
        <f t="shared" si="8"/>
        <v>0</v>
      </c>
    </row>
    <row r="33" spans="1:19" ht="63">
      <c r="A33" s="40">
        <v>29</v>
      </c>
      <c r="B33" s="40" t="s">
        <v>13</v>
      </c>
      <c r="C33" s="68"/>
      <c r="D33" s="46">
        <f t="shared" si="0"/>
        <v>0</v>
      </c>
      <c r="E33" s="69"/>
      <c r="F33" s="46">
        <f t="shared" si="1"/>
        <v>0</v>
      </c>
      <c r="G33" s="45"/>
      <c r="H33" s="46">
        <f t="shared" si="2"/>
        <v>0</v>
      </c>
      <c r="I33" s="42"/>
      <c r="J33" s="46">
        <f t="shared" si="3"/>
        <v>0</v>
      </c>
      <c r="K33" s="45"/>
      <c r="L33" s="46">
        <f t="shared" si="4"/>
        <v>0</v>
      </c>
      <c r="M33" s="42"/>
      <c r="N33" s="46">
        <f t="shared" si="5"/>
        <v>0</v>
      </c>
      <c r="O33" s="42"/>
      <c r="P33" s="46">
        <f t="shared" si="6"/>
        <v>0</v>
      </c>
      <c r="Q33" s="42"/>
      <c r="R33" s="46">
        <f t="shared" si="7"/>
        <v>0</v>
      </c>
      <c r="S33" s="43">
        <f t="shared" si="8"/>
        <v>0</v>
      </c>
    </row>
    <row r="34" spans="1:19" ht="78.75">
      <c r="A34" s="40">
        <v>30</v>
      </c>
      <c r="B34" s="48" t="s">
        <v>43</v>
      </c>
      <c r="C34" s="68"/>
      <c r="D34" s="46">
        <f t="shared" si="0"/>
        <v>0</v>
      </c>
      <c r="E34" s="69"/>
      <c r="F34" s="46">
        <f t="shared" si="1"/>
        <v>0</v>
      </c>
      <c r="G34" s="45"/>
      <c r="H34" s="46">
        <f t="shared" si="2"/>
        <v>0</v>
      </c>
      <c r="I34" s="42"/>
      <c r="J34" s="46">
        <f t="shared" si="3"/>
        <v>0</v>
      </c>
      <c r="K34" s="45"/>
      <c r="L34" s="46">
        <f t="shared" si="4"/>
        <v>0</v>
      </c>
      <c r="M34" s="42"/>
      <c r="N34" s="46">
        <f t="shared" si="5"/>
        <v>0</v>
      </c>
      <c r="O34" s="42"/>
      <c r="P34" s="46">
        <f t="shared" si="6"/>
        <v>0</v>
      </c>
      <c r="Q34" s="42"/>
      <c r="R34" s="46">
        <f t="shared" si="7"/>
        <v>0</v>
      </c>
      <c r="S34" s="43">
        <f t="shared" si="8"/>
        <v>0</v>
      </c>
    </row>
    <row r="35" spans="1:19" ht="63">
      <c r="A35" s="40">
        <v>31</v>
      </c>
      <c r="B35" s="40" t="s">
        <v>27</v>
      </c>
      <c r="C35" s="68"/>
      <c r="D35" s="46">
        <f t="shared" si="0"/>
        <v>0</v>
      </c>
      <c r="E35" s="69"/>
      <c r="F35" s="46">
        <f t="shared" si="1"/>
        <v>0</v>
      </c>
      <c r="G35" s="45"/>
      <c r="H35" s="46">
        <f t="shared" si="2"/>
        <v>0</v>
      </c>
      <c r="I35" s="42"/>
      <c r="J35" s="46">
        <f t="shared" si="3"/>
        <v>0</v>
      </c>
      <c r="K35" s="45"/>
      <c r="L35" s="46">
        <f t="shared" si="4"/>
        <v>0</v>
      </c>
      <c r="M35" s="42"/>
      <c r="N35" s="46">
        <f t="shared" si="5"/>
        <v>0</v>
      </c>
      <c r="O35" s="42"/>
      <c r="P35" s="46">
        <f t="shared" si="6"/>
        <v>0</v>
      </c>
      <c r="Q35" s="42"/>
      <c r="R35" s="46">
        <f t="shared" si="7"/>
        <v>0</v>
      </c>
      <c r="S35" s="43">
        <f t="shared" si="8"/>
        <v>0</v>
      </c>
    </row>
    <row r="36" spans="1:19" ht="47.25">
      <c r="A36" s="40">
        <v>32</v>
      </c>
      <c r="B36" s="40" t="s">
        <v>25</v>
      </c>
      <c r="C36" s="68"/>
      <c r="D36" s="46">
        <f t="shared" si="0"/>
        <v>0</v>
      </c>
      <c r="E36" s="69"/>
      <c r="F36" s="46">
        <f t="shared" si="1"/>
        <v>0</v>
      </c>
      <c r="G36" s="45"/>
      <c r="H36" s="46">
        <f t="shared" si="2"/>
        <v>0</v>
      </c>
      <c r="I36" s="42"/>
      <c r="J36" s="46">
        <f t="shared" si="3"/>
        <v>0</v>
      </c>
      <c r="K36" s="45"/>
      <c r="L36" s="46">
        <f t="shared" si="4"/>
        <v>0</v>
      </c>
      <c r="M36" s="42"/>
      <c r="N36" s="46">
        <f t="shared" si="5"/>
        <v>0</v>
      </c>
      <c r="O36" s="42"/>
      <c r="P36" s="46">
        <f t="shared" si="6"/>
        <v>0</v>
      </c>
      <c r="Q36" s="42"/>
      <c r="R36" s="46">
        <f t="shared" si="7"/>
        <v>0</v>
      </c>
      <c r="S36" s="43">
        <f t="shared" si="8"/>
        <v>0</v>
      </c>
    </row>
    <row r="37" spans="1:19" ht="47.25">
      <c r="A37" s="40">
        <v>33</v>
      </c>
      <c r="B37" s="40" t="s">
        <v>11</v>
      </c>
      <c r="C37" s="68"/>
      <c r="D37" s="46">
        <f t="shared" si="0"/>
        <v>0</v>
      </c>
      <c r="E37" s="69"/>
      <c r="F37" s="46">
        <f t="shared" si="1"/>
        <v>0</v>
      </c>
      <c r="G37" s="45"/>
      <c r="H37" s="46">
        <f t="shared" si="2"/>
        <v>0</v>
      </c>
      <c r="I37" s="42"/>
      <c r="J37" s="46">
        <f t="shared" si="3"/>
        <v>0</v>
      </c>
      <c r="K37" s="45"/>
      <c r="L37" s="46">
        <f t="shared" si="4"/>
        <v>0</v>
      </c>
      <c r="M37" s="42"/>
      <c r="N37" s="46">
        <f t="shared" si="5"/>
        <v>0</v>
      </c>
      <c r="O37" s="42"/>
      <c r="P37" s="46">
        <f t="shared" si="6"/>
        <v>0</v>
      </c>
      <c r="Q37" s="42"/>
      <c r="R37" s="46">
        <f t="shared" si="7"/>
        <v>0</v>
      </c>
      <c r="S37" s="43">
        <f t="shared" si="8"/>
        <v>0</v>
      </c>
    </row>
    <row r="38" spans="1:19" ht="15.75">
      <c r="A38" s="7"/>
      <c r="B38" s="7"/>
      <c r="C38" s="32"/>
      <c r="D38" s="14">
        <v>5</v>
      </c>
      <c r="E38" s="32"/>
      <c r="F38" s="14">
        <v>5</v>
      </c>
      <c r="G38" s="14"/>
      <c r="H38" s="14">
        <v>5</v>
      </c>
      <c r="I38" s="14"/>
      <c r="J38" s="14">
        <v>5</v>
      </c>
      <c r="K38" s="14"/>
      <c r="L38" s="14">
        <v>5</v>
      </c>
      <c r="M38" s="14"/>
      <c r="N38" s="14">
        <v>5</v>
      </c>
      <c r="O38" s="14"/>
      <c r="P38" s="14">
        <v>5</v>
      </c>
      <c r="Q38" s="14"/>
      <c r="R38" s="14">
        <v>5</v>
      </c>
      <c r="S38" s="43">
        <f t="shared" si="8"/>
        <v>40</v>
      </c>
    </row>
    <row r="39" spans="1:19" ht="15.75">
      <c r="A39" s="33"/>
      <c r="B39" s="7" t="s">
        <v>9</v>
      </c>
      <c r="C39" s="22" t="e">
        <f aca="true" t="shared" si="9" ref="C39:N39">AVERAGE(C6:C37)</f>
        <v>#DIV/0!</v>
      </c>
      <c r="D39" s="22">
        <f t="shared" si="9"/>
        <v>0</v>
      </c>
      <c r="E39" s="29" t="e">
        <f t="shared" si="9"/>
        <v>#DIV/0!</v>
      </c>
      <c r="F39" s="22">
        <f t="shared" si="9"/>
        <v>0</v>
      </c>
      <c r="G39" s="29" t="e">
        <f t="shared" si="9"/>
        <v>#DIV/0!</v>
      </c>
      <c r="H39" s="22">
        <f t="shared" si="9"/>
        <v>0</v>
      </c>
      <c r="I39" s="29" t="e">
        <f t="shared" si="9"/>
        <v>#DIV/0!</v>
      </c>
      <c r="J39" s="22">
        <f t="shared" si="9"/>
        <v>0</v>
      </c>
      <c r="K39" s="29" t="e">
        <f t="shared" si="9"/>
        <v>#DIV/0!</v>
      </c>
      <c r="L39" s="22">
        <f t="shared" si="9"/>
        <v>0</v>
      </c>
      <c r="M39" s="29" t="e">
        <f t="shared" si="9"/>
        <v>#DIV/0!</v>
      </c>
      <c r="N39" s="22">
        <f t="shared" si="9"/>
        <v>0</v>
      </c>
      <c r="O39" s="29" t="e">
        <f>AVERAGE(O6:O37)</f>
        <v>#DIV/0!</v>
      </c>
      <c r="P39" s="22">
        <f>AVERAGE(P6:P37)</f>
        <v>0</v>
      </c>
      <c r="Q39" s="29" t="e">
        <f>AVERAGE(Q6:Q37)</f>
        <v>#DIV/0!</v>
      </c>
      <c r="R39" s="22">
        <f>AVERAGE(R6:R37)</f>
        <v>0</v>
      </c>
      <c r="S39" s="8">
        <f>D39+F39+H39+J39</f>
        <v>0</v>
      </c>
    </row>
    <row r="40" spans="4:19" ht="12.75">
      <c r="D40" s="37">
        <f>D39/D38</f>
        <v>0</v>
      </c>
      <c r="E40" s="37"/>
      <c r="F40" s="37">
        <f>F39/F38</f>
        <v>0</v>
      </c>
      <c r="G40" s="37"/>
      <c r="H40" s="37">
        <f>H39/H38</f>
        <v>0</v>
      </c>
      <c r="I40" s="37"/>
      <c r="J40" s="37">
        <f>J39/J38</f>
        <v>0</v>
      </c>
      <c r="K40" s="37"/>
      <c r="L40" s="37">
        <f>L39/L38</f>
        <v>0</v>
      </c>
      <c r="M40" s="37"/>
      <c r="N40" s="37">
        <f>N39/N38</f>
        <v>0</v>
      </c>
      <c r="O40" s="37"/>
      <c r="P40" s="37">
        <f>P39/P38</f>
        <v>0</v>
      </c>
      <c r="Q40" s="37"/>
      <c r="R40" s="37">
        <f>R39/R38</f>
        <v>0</v>
      </c>
      <c r="S40" s="37">
        <f>S39/S38</f>
        <v>0</v>
      </c>
    </row>
    <row r="42" spans="3:18" ht="12.75">
      <c r="C42">
        <f>SUM(C5:C37)</f>
        <v>0</v>
      </c>
      <c r="E42">
        <f>SUM(E5:E37)</f>
        <v>0</v>
      </c>
      <c r="G42" s="37" t="e">
        <f>AVERAGE(G5:G37)</f>
        <v>#DIV/0!</v>
      </c>
      <c r="H42" s="37"/>
      <c r="I42" s="37" t="e">
        <f>AVERAGE(I5:I37)</f>
        <v>#DIV/0!</v>
      </c>
      <c r="J42" s="37"/>
      <c r="K42" s="37" t="e">
        <f>AVERAGE(K5:K37)</f>
        <v>#DIV/0!</v>
      </c>
      <c r="L42" s="37"/>
      <c r="M42" s="37" t="e">
        <f>AVERAGE(M5:M37)</f>
        <v>#DIV/0!</v>
      </c>
      <c r="N42" s="37"/>
      <c r="O42" s="37" t="e">
        <f>AVERAGE(O5:O37)</f>
        <v>#DIV/0!</v>
      </c>
      <c r="P42" s="37"/>
      <c r="Q42" s="37" t="e">
        <f>AVERAGE(Q5:Q37)</f>
        <v>#DIV/0!</v>
      </c>
      <c r="R42" s="37"/>
    </row>
    <row r="43" ht="12.75">
      <c r="S43">
        <f>SUM(S37)</f>
        <v>0</v>
      </c>
    </row>
    <row r="45" ht="12.75">
      <c r="S45">
        <v>70</v>
      </c>
    </row>
    <row r="46" ht="12.75">
      <c r="S46">
        <f>S45/374</f>
        <v>0.18716577540107</v>
      </c>
    </row>
  </sheetData>
  <sheetProtection/>
  <mergeCells count="8">
    <mergeCell ref="O3:P3"/>
    <mergeCell ref="Q3:R3"/>
    <mergeCell ref="C3:D3"/>
    <mergeCell ref="E3:F3"/>
    <mergeCell ref="G3:H3"/>
    <mergeCell ref="I3:J3"/>
    <mergeCell ref="K3:L3"/>
    <mergeCell ref="M3:N3"/>
  </mergeCells>
  <printOptions/>
  <pageMargins left="0.75" right="0.75" top="1" bottom="1" header="0.5" footer="0.5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 Юрьевич Выборнов</cp:lastModifiedBy>
  <cp:lastPrinted>2018-01-17T08:55:41Z</cp:lastPrinted>
  <dcterms:created xsi:type="dcterms:W3CDTF">1996-10-08T23:32:33Z</dcterms:created>
  <dcterms:modified xsi:type="dcterms:W3CDTF">2021-11-26T07:28:25Z</dcterms:modified>
  <cp:category/>
  <cp:version/>
  <cp:contentType/>
  <cp:contentStatus/>
</cp:coreProperties>
</file>